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9525"/>
  </bookViews>
  <sheets>
    <sheet name="Index calculation" sheetId="1" r:id="rId1"/>
    <sheet name="Multiple sites" sheetId="3" r:id="rId2"/>
    <sheet name="Coefficient Tables" sheetId="2" r:id="rId3"/>
  </sheets>
  <calcPr calcId="145621"/>
</workbook>
</file>

<file path=xl/calcChain.xml><?xml version="1.0" encoding="utf-8"?>
<calcChain xmlns="http://schemas.openxmlformats.org/spreadsheetml/2006/main">
  <c r="BB5" i="3" l="1"/>
  <c r="BD4" i="3"/>
  <c r="BD5" i="3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3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3" i="3"/>
  <c r="BB4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3" i="3"/>
  <c r="BA4" i="3"/>
  <c r="BA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3" i="3"/>
  <c r="AZ4" i="3"/>
  <c r="AZ5" i="3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3" i="3"/>
  <c r="AY4" i="3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3" i="3"/>
  <c r="K24" i="1" l="1"/>
  <c r="K26" i="1"/>
  <c r="K28" i="1"/>
  <c r="K27" i="1"/>
  <c r="K25" i="1"/>
  <c r="K23" i="1"/>
</calcChain>
</file>

<file path=xl/comments1.xml><?xml version="1.0" encoding="utf-8"?>
<comments xmlns="http://schemas.openxmlformats.org/spreadsheetml/2006/main">
  <authors>
    <author>Marc-Home</author>
  </authors>
  <commentList>
    <comment ref="K6" authorId="0">
      <text>
        <r>
          <rPr>
            <b/>
            <sz val="9"/>
            <color indexed="81"/>
            <rFont val="Tahoma"/>
            <charset val="1"/>
          </rPr>
          <t>Number of spot-checks where vegetation types are present or extensive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sz val="9"/>
            <color indexed="81"/>
            <rFont val="Tahoma"/>
            <charset val="1"/>
          </rPr>
          <t xml:space="preserve">
Total number of riffles  over the 500m reach</t>
        </r>
      </text>
    </comment>
    <comment ref="E17" authorId="0">
      <text>
        <r>
          <rPr>
            <sz val="9"/>
            <color indexed="81"/>
            <rFont val="Tahoma"/>
            <charset val="1"/>
          </rPr>
          <t xml:space="preserve">
Total number of pools over the 500m reach</t>
        </r>
      </text>
    </comment>
    <comment ref="E18" authorId="0">
      <text>
        <r>
          <rPr>
            <sz val="9"/>
            <color indexed="81"/>
            <rFont val="Tahoma"/>
            <charset val="1"/>
          </rPr>
          <t xml:space="preserve">
Number of spot-checks with no bank or channel features (number between 0 and 30 for left + right  bank features + channel features).</t>
        </r>
      </text>
    </comment>
  </commentList>
</comments>
</file>

<file path=xl/comments2.xml><?xml version="1.0" encoding="utf-8"?>
<comments xmlns="http://schemas.openxmlformats.org/spreadsheetml/2006/main">
  <authors>
    <author>Marc-Home</author>
  </authors>
  <commentList>
    <comment ref="AQ1" authorId="0">
      <text>
        <r>
          <rPr>
            <b/>
            <sz val="9"/>
            <color indexed="81"/>
            <rFont val="Tahoma"/>
            <family val="2"/>
          </rPr>
          <t>(nb spot-checks)</t>
        </r>
      </text>
    </comment>
    <comment ref="AU1" authorId="0">
      <text>
        <r>
          <rPr>
            <sz val="9"/>
            <color indexed="81"/>
            <rFont val="Tahoma"/>
            <family val="2"/>
          </rPr>
          <t>(nb spot-checks)</t>
        </r>
      </text>
    </comment>
    <comment ref="AC2" authorId="0">
      <text>
        <r>
          <rPr>
            <b/>
            <sz val="9"/>
            <color indexed="81"/>
            <rFont val="Tahoma"/>
            <charset val="1"/>
          </rPr>
          <t>Total number of riffles over the 500m reach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" authorId="0">
      <text>
        <r>
          <rPr>
            <b/>
            <sz val="9"/>
            <color indexed="81"/>
            <rFont val="Tahoma"/>
            <charset val="1"/>
          </rPr>
          <t>Total number of pools over the 500m reach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" authorId="0">
      <text>
        <r>
          <rPr>
            <b/>
            <sz val="9"/>
            <color indexed="81"/>
            <rFont val="Tahoma"/>
            <charset val="1"/>
          </rPr>
          <t>Number of spot-checks with no bank or channel features (number between 0 and 30 for left + right  bank features + channel features).</t>
        </r>
      </text>
    </comment>
    <comment ref="AC3" authorId="0">
      <text>
        <r>
          <rPr>
            <sz val="9"/>
            <color indexed="81"/>
            <rFont val="Tahoma"/>
            <charset val="1"/>
          </rPr>
          <t>T
otal number of riffles over the 500m reach</t>
        </r>
      </text>
    </comment>
    <comment ref="AD3" authorId="0">
      <text>
        <r>
          <rPr>
            <sz val="9"/>
            <color indexed="81"/>
            <rFont val="Tahoma"/>
            <charset val="1"/>
          </rPr>
          <t xml:space="preserve">
Total number of pools over the 500m reach</t>
        </r>
      </text>
    </comment>
    <comment ref="AE3" authorId="0">
      <text>
        <r>
          <rPr>
            <sz val="9"/>
            <color indexed="81"/>
            <rFont val="Tahoma"/>
            <charset val="1"/>
          </rPr>
          <t xml:space="preserve">
Number of spot-checks with no bank or channel features (number between 0 and 30 for left + right  bank features + channel features).</t>
        </r>
      </text>
    </comment>
  </commentList>
</comments>
</file>

<file path=xl/sharedStrings.xml><?xml version="1.0" encoding="utf-8"?>
<sst xmlns="http://schemas.openxmlformats.org/spreadsheetml/2006/main" count="210" uniqueCount="102">
  <si>
    <t>BE</t>
  </si>
  <si>
    <t>EC</t>
  </si>
  <si>
    <t>FF</t>
  </si>
  <si>
    <t>Non</t>
  </si>
  <si>
    <t>BO</t>
  </si>
  <si>
    <t>SC</t>
  </si>
  <si>
    <t>CH</t>
  </si>
  <si>
    <t>CO</t>
  </si>
  <si>
    <t>VB</t>
  </si>
  <si>
    <t>CF</t>
  </si>
  <si>
    <t>GP</t>
  </si>
  <si>
    <t>BW</t>
  </si>
  <si>
    <t>Reeds emergent</t>
  </si>
  <si>
    <t>SA</t>
  </si>
  <si>
    <t>RO</t>
  </si>
  <si>
    <t>UW</t>
  </si>
  <si>
    <t>SI</t>
  </si>
  <si>
    <t>UP</t>
  </si>
  <si>
    <t>CL</t>
  </si>
  <si>
    <t>RP</t>
  </si>
  <si>
    <t>PE</t>
  </si>
  <si>
    <t>NO</t>
  </si>
  <si>
    <t>Substrate type</t>
  </si>
  <si>
    <t>Nb Spot-checks</t>
  </si>
  <si>
    <t>Bank &amp; channel features</t>
  </si>
  <si>
    <t>Flow-types</t>
  </si>
  <si>
    <t>Channel vegetation</t>
  </si>
  <si>
    <t>Banktop vegetation structure</t>
  </si>
  <si>
    <t>Bankface vegetation structure</t>
  </si>
  <si>
    <t>AR</t>
  </si>
  <si>
    <t>SM</t>
  </si>
  <si>
    <t>NP</t>
  </si>
  <si>
    <t>Channel vegetation Present or Extensive</t>
  </si>
  <si>
    <t>B</t>
  </si>
  <si>
    <t>U</t>
  </si>
  <si>
    <t>S</t>
  </si>
  <si>
    <t>C</t>
  </si>
  <si>
    <t>Riffles</t>
  </si>
  <si>
    <t>Pools</t>
  </si>
  <si>
    <t>VP</t>
  </si>
  <si>
    <t>PB</t>
  </si>
  <si>
    <t>VS</t>
  </si>
  <si>
    <t>SB</t>
  </si>
  <si>
    <t>MB</t>
  </si>
  <si>
    <t>Column1</t>
  </si>
  <si>
    <t>Column2</t>
  </si>
  <si>
    <t>Column3</t>
  </si>
  <si>
    <t>Column4</t>
  </si>
  <si>
    <t>Substrate</t>
  </si>
  <si>
    <t>coeff</t>
  </si>
  <si>
    <t>Features</t>
  </si>
  <si>
    <t>Coeff2</t>
  </si>
  <si>
    <t>coeff3</t>
  </si>
  <si>
    <t>Coeff4</t>
  </si>
  <si>
    <t>Banktop vegetation</t>
  </si>
  <si>
    <t>Coeff5</t>
  </si>
  <si>
    <t>Bankface vegetation</t>
  </si>
  <si>
    <t>Coeff6</t>
  </si>
  <si>
    <t>Channel Substrate Index</t>
  </si>
  <si>
    <t>Geomorphic Activity Index</t>
  </si>
  <si>
    <t>Flow Regime Index</t>
  </si>
  <si>
    <t>Channel Vegetation Index</t>
  </si>
  <si>
    <t>Banktop vegetation index</t>
  </si>
  <si>
    <t>Bankface vegetation index</t>
  </si>
  <si>
    <t>CSI</t>
  </si>
  <si>
    <t>GAI</t>
  </si>
  <si>
    <t>FRI</t>
  </si>
  <si>
    <t>CVI</t>
  </si>
  <si>
    <t>BTV</t>
  </si>
  <si>
    <t>BFV</t>
  </si>
  <si>
    <t>Index</t>
  </si>
  <si>
    <t>Description</t>
  </si>
  <si>
    <t>Score</t>
  </si>
  <si>
    <t>Herbs emergent</t>
  </si>
  <si>
    <t>Amphibious</t>
  </si>
  <si>
    <t>Filamentous algae</t>
  </si>
  <si>
    <t>Floating rooted</t>
  </si>
  <si>
    <t>Free-floating</t>
  </si>
  <si>
    <t>Bryophyte/lichen/mosses</t>
  </si>
  <si>
    <t>Submerged broadleaf</t>
  </si>
  <si>
    <t>Submerged fine leaved</t>
  </si>
  <si>
    <t>Submerged linear leaved</t>
  </si>
  <si>
    <t>Submerged broadleaved</t>
  </si>
  <si>
    <t>Calculation of hydromorphological index values based on River Habitat Survey spot-check data</t>
  </si>
  <si>
    <t>Contact: Marc Naura at  marcnaura@riverdeneconsultancy.com</t>
  </si>
  <si>
    <t>www.riverdeneconsultancy.com</t>
  </si>
  <si>
    <t>www.riverhabitatsurvey.org</t>
  </si>
  <si>
    <t>Site ref</t>
  </si>
  <si>
    <t xml:space="preserve">BE </t>
  </si>
  <si>
    <t>Banktop Vegetation structure</t>
  </si>
  <si>
    <t>Bankface Vegetation structure</t>
  </si>
  <si>
    <t>B.</t>
  </si>
  <si>
    <t>U.</t>
  </si>
  <si>
    <t>S.</t>
  </si>
  <si>
    <t>C.</t>
  </si>
  <si>
    <t>Hydromorphological indices</t>
  </si>
  <si>
    <t>Bank and channel features (nb spot-checks feature present)</t>
  </si>
  <si>
    <t>Channel vegetation structure (nb spot-checks vegetation type present or extensive)</t>
  </si>
  <si>
    <t>Flow types (nb spot-checks feature dominant)</t>
  </si>
  <si>
    <t>Channel Substrate  (nb spot-checks feature dominant)</t>
  </si>
  <si>
    <t>Use this spreadsheet to calculate index values for a single site.  For multiple sites, use the 'Multiple sites' worksheet.</t>
  </si>
  <si>
    <t>© Marc Naura, Riverdene Consultancy, version 1, 20/10/2015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</si>
</sst>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/>
        <bgColor theme="5" tint="0.59999389629810485"/>
      </patternFill>
    </fill>
    <fill>
      <patternFill patternType="solid">
        <fgColor theme="7"/>
        <bgColor theme="5" tint="0.79998168889431442"/>
      </patternFill>
    </fill>
    <fill>
      <patternFill patternType="solid">
        <fgColor theme="8"/>
        <bgColor theme="5" tint="0.59999389629810485"/>
      </patternFill>
    </fill>
    <fill>
      <patternFill patternType="solid">
        <fgColor theme="8"/>
        <bgColor theme="5" tint="0.79998168889431442"/>
      </patternFill>
    </fill>
    <fill>
      <patternFill patternType="solid">
        <fgColor theme="6"/>
        <bgColor theme="5" tint="0.59999389629810485"/>
      </patternFill>
    </fill>
    <fill>
      <patternFill patternType="solid">
        <fgColor theme="6"/>
        <bgColor theme="5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theme="9" tint="0.79998168889431442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theme="9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 style="thin">
        <color theme="0"/>
      </top>
      <bottom/>
      <diagonal/>
    </border>
    <border>
      <left style="thin">
        <color theme="3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3"/>
      </right>
      <top style="thin">
        <color theme="9" tint="0.3999755851924192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2" fillId="3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2" fillId="0" borderId="0" xfId="0" applyFont="1" applyProtection="1"/>
    <xf numFmtId="0" fontId="1" fillId="0" borderId="0" xfId="0" applyFont="1" applyProtection="1"/>
    <xf numFmtId="0" fontId="0" fillId="0" borderId="0" xfId="0" applyFont="1" applyProtection="1"/>
    <xf numFmtId="14" fontId="4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/>
    <xf numFmtId="0" fontId="2" fillId="4" borderId="2" xfId="0" applyFont="1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8" borderId="2" xfId="0" applyFont="1" applyFill="1" applyBorder="1"/>
    <xf numFmtId="0" fontId="2" fillId="9" borderId="2" xfId="0" applyFont="1" applyFill="1" applyBorder="1"/>
    <xf numFmtId="0" fontId="2" fillId="14" borderId="1" xfId="0" applyFont="1" applyFill="1" applyBorder="1"/>
    <xf numFmtId="0" fontId="2" fillId="15" borderId="1" xfId="0" applyFont="1" applyFill="1" applyBorder="1"/>
    <xf numFmtId="0" fontId="2" fillId="16" borderId="1" xfId="0" applyFont="1" applyFill="1" applyBorder="1"/>
    <xf numFmtId="0" fontId="2" fillId="17" borderId="1" xfId="0" applyFont="1" applyFill="1" applyBorder="1"/>
    <xf numFmtId="0" fontId="2" fillId="18" borderId="6" xfId="0" applyFont="1" applyFill="1" applyBorder="1"/>
    <xf numFmtId="0" fontId="2" fillId="18" borderId="0" xfId="0" applyFont="1" applyFill="1" applyBorder="1"/>
    <xf numFmtId="0" fontId="2" fillId="18" borderId="7" xfId="0" applyFont="1" applyFill="1" applyBorder="1"/>
    <xf numFmtId="0" fontId="0" fillId="10" borderId="0" xfId="0" applyFill="1"/>
    <xf numFmtId="0" fontId="0" fillId="19" borderId="0" xfId="0" applyFill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Font="1" applyBorder="1"/>
    <xf numFmtId="0" fontId="0" fillId="0" borderId="0" xfId="0" applyFont="1" applyBorder="1"/>
    <xf numFmtId="0" fontId="0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2" borderId="0" xfId="0" applyFill="1" applyAlignment="1">
      <alignment horizontal="center"/>
    </xf>
    <xf numFmtId="0" fontId="8" fillId="18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8" fillId="20" borderId="4" xfId="0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1" hidden="0"/>
    </dxf>
    <dxf>
      <numFmt numFmtId="0" formatCode="General"/>
      <border diagonalUp="0" diagonalDown="0">
        <left/>
        <right style="thin">
          <color theme="3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border diagonalUp="0" diagonalDown="0">
        <left style="thin">
          <color theme="3"/>
        </left>
        <right/>
        <top/>
        <bottom/>
        <vertical/>
        <horizontal/>
      </border>
    </dxf>
    <dxf>
      <border diagonalUp="0" diagonalDown="0">
        <left/>
        <right style="thin">
          <color theme="3"/>
        </right>
        <top/>
        <bottom/>
        <vertical/>
        <horizontal/>
      </border>
    </dxf>
    <dxf>
      <border diagonalUp="0" diagonalDown="0">
        <left style="thin">
          <color theme="3"/>
        </left>
        <right/>
        <top/>
        <bottom/>
        <vertical/>
        <horizontal/>
      </border>
    </dxf>
    <dxf>
      <border diagonalUp="0" diagonalDown="0">
        <left/>
        <right style="thin">
          <color theme="3"/>
        </right>
        <top/>
        <bottom/>
        <vertical/>
        <horizontal/>
      </border>
    </dxf>
    <dxf>
      <border diagonalUp="0" diagonalDown="0">
        <left style="thin">
          <color theme="3"/>
        </left>
        <right/>
        <top/>
        <bottom/>
        <vertical/>
        <horizontal/>
      </border>
    </dxf>
    <dxf>
      <border diagonalUp="0" diagonalDown="0">
        <left/>
        <right style="thin">
          <color theme="3"/>
        </right>
        <top/>
        <bottom/>
        <vertical/>
        <horizontal/>
      </border>
    </dxf>
    <dxf>
      <border diagonalUp="0" diagonalDown="0">
        <left style="thin">
          <color theme="3"/>
        </left>
        <right/>
        <top/>
        <bottom/>
        <vertical/>
        <horizontal/>
      </border>
    </dxf>
    <dxf>
      <border diagonalUp="0" diagonalDown="0">
        <left/>
        <right style="thin">
          <color theme="3"/>
        </right>
        <top/>
        <bottom/>
        <vertical/>
        <horizontal/>
      </border>
    </dxf>
    <dxf>
      <border diagonalUp="0" diagonalDown="0">
        <left style="thin">
          <color theme="3"/>
        </left>
        <right/>
        <top/>
        <bottom/>
        <vertical/>
        <horizontal/>
      </border>
    </dxf>
    <dxf>
      <border diagonalUp="0" diagonalDown="0">
        <left/>
        <right style="thin">
          <color theme="3"/>
        </right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/>
        <top/>
        <bottom/>
        <vertical/>
        <horizontal/>
      </border>
    </dxf>
    <dxf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</font>
      <fill>
        <patternFill patternType="solid">
          <fgColor indexed="64"/>
          <bgColor theme="3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B15" totalsRowShown="0">
  <autoFilter ref="A6:B15"/>
  <tableColumns count="2">
    <tableColumn id="1" name="Substrate type" dataDxfId="59"/>
    <tableColumn id="2" name="Nb Spot-checks" dataDxfId="5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D6:E18" totalsRowShown="0" headerRowDxfId="57">
  <autoFilter ref="D6:E18"/>
  <tableColumns count="2">
    <tableColumn id="1" name="Bank &amp; channel features" dataDxfId="56"/>
    <tableColumn id="2" name="Nb Spot-checks" dataDxfId="5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G6:H15" totalsRowShown="0" headerRowDxfId="54">
  <autoFilter ref="G6:H15"/>
  <tableColumns count="2">
    <tableColumn id="1" name="Flow-types" dataDxfId="53"/>
    <tableColumn id="2" name="Nb Spot-checks" dataDxfId="52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J6:K17" totalsRowShown="0" headerRowDxfId="51">
  <autoFilter ref="J6:K17"/>
  <tableColumns count="2">
    <tableColumn id="1" name="Channel vegetation Present or Extensive" dataDxfId="50"/>
    <tableColumn id="2" name="Nb Spot-checks" dataDxfId="49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22:B26" totalsRowShown="0" headerRowDxfId="48">
  <autoFilter ref="A22:B26"/>
  <tableColumns count="2">
    <tableColumn id="1" name="Banktop vegetation structure" dataDxfId="47"/>
    <tableColumn id="2" name="Nb Spot-checks" dataDxfId="46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D22:E26" totalsRowShown="0" headerRowDxfId="45" dataDxfId="44">
  <autoFilter ref="D22:E26"/>
  <tableColumns count="2">
    <tableColumn id="1" name="Bankface vegetation structure" dataDxfId="43"/>
    <tableColumn id="2" name="Nb Spot-checks" dataDxfId="42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I22:K28" totalsRowShown="0" headerRowDxfId="41">
  <autoFilter ref="I22:K28"/>
  <tableColumns count="3">
    <tableColumn id="1" name="Index" dataDxfId="40"/>
    <tableColumn id="2" name="Description" dataDxfId="39"/>
    <tableColumn id="3" name="Score" dataDxfId="38">
      <calculatedColumnFormula>B7*'Coefficient Tables'!B7 + B8*'Coefficient Tables'!B8 + B9*'Coefficient Tables'!B9 + B10*'Coefficient Tables'!B10 + B11*'Coefficient Tables'!B11 + B12*'Coefficient Tables'!B12 + B13*'Coefficient Tables'!B13 + B14*'Coefficient Tables'!B14 + B15*'Coefficient Tables'!B15</calculatedColumnFormula>
    </tableColumn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2:BD19" totalsRowShown="0" headerRowDxfId="37">
  <autoFilter ref="A2:BD19"/>
  <tableColumns count="56">
    <tableColumn id="1" name="Site ref" dataDxfId="36"/>
    <tableColumn id="2" name="BE " dataDxfId="35"/>
    <tableColumn id="3" name="BO"/>
    <tableColumn id="56" name="CO"/>
    <tableColumn id="4" name="GP"/>
    <tableColumn id="5" name="SA"/>
    <tableColumn id="6" name="SI"/>
    <tableColumn id="7" name="CL"/>
    <tableColumn id="8" name="PE"/>
    <tableColumn id="9" name="AR" dataDxfId="34"/>
    <tableColumn id="10" name="FF" dataDxfId="33"/>
    <tableColumn id="11" name="CH"/>
    <tableColumn id="12" name="CF"/>
    <tableColumn id="13" name="BW"/>
    <tableColumn id="14" name="UW"/>
    <tableColumn id="15" name="UP"/>
    <tableColumn id="16" name="RP"/>
    <tableColumn id="17" name="SM"/>
    <tableColumn id="18" name="NP" dataDxfId="32"/>
    <tableColumn id="19" name="EC" dataDxfId="31"/>
    <tableColumn id="20" name="SC"/>
    <tableColumn id="21" name="VP"/>
    <tableColumn id="22" name="PB"/>
    <tableColumn id="23" name="RO"/>
    <tableColumn id="24" name="VS"/>
    <tableColumn id="25" name="SB"/>
    <tableColumn id="26" name="VB"/>
    <tableColumn id="27" name="MB"/>
    <tableColumn id="28" name="Riffles"/>
    <tableColumn id="29" name="Pools"/>
    <tableColumn id="30" name="NO" dataDxfId="30"/>
    <tableColumn id="31" name="Non" dataDxfId="29"/>
    <tableColumn id="32" name="Amphibious"/>
    <tableColumn id="33" name="Herbs emergent"/>
    <tableColumn id="34" name="Reeds emergent"/>
    <tableColumn id="35" name="Filamentous algae"/>
    <tableColumn id="36" name="Floating rooted"/>
    <tableColumn id="37" name="Free-floating"/>
    <tableColumn id="38" name="Bryophyte/lichen/mosses"/>
    <tableColumn id="39" name="Submerged broadleaf"/>
    <tableColumn id="40" name="Submerged fine leaved"/>
    <tableColumn id="41" name="Submerged linear leaved" dataDxfId="28"/>
    <tableColumn id="42" name="B" dataDxfId="27"/>
    <tableColumn id="43" name="U"/>
    <tableColumn id="44" name="S"/>
    <tableColumn id="45" name="C" dataDxfId="26"/>
    <tableColumn id="46" name="B." dataDxfId="25"/>
    <tableColumn id="47" name="U."/>
    <tableColumn id="48" name="S."/>
    <tableColumn id="49" name="C." dataDxfId="24"/>
    <tableColumn id="50" name="CSI" dataDxfId="23">
      <calculatedColumnFormula>IF(SUM(B3:J3)&gt;0,ROUND((B3*'Coefficient Tables'!$B$7 + C3*'Coefficient Tables'!$B$8 + D3*'Coefficient Tables'!$B$9 + E3*'Coefficient Tables'!$B$10 + F3*'Coefficient Tables'!$B$11 + G3*'Coefficient Tables'!$B$12 + H3*'Coefficient Tables'!$B$13 + I3*'Coefficient Tables'!$B$14 + J3*'Coefficient Tables'!$B$15)/SUM(B3:J3),3)," - ")</calculatedColumnFormula>
    </tableColumn>
    <tableColumn id="51" name="GAI" dataDxfId="22">
      <calculatedColumnFormula>IF((SUM(T3:AB3)+ IF(AC3&lt;21,AC3,20)+ IF(AD3&lt;21,AD3,20)+AE3)&gt;0,ROUND((T3*'Coefficient Tables'!$E$7 + U3*'Coefficient Tables'!$E$8 + V3*'Coefficient Tables'!$E$9 + W3*'Coefficient Tables'!$E$10 + X3*'Coefficient Tables'!$E$11 + Y3*'Coefficient Tables'!$E$12 + Z3*'Coefficient Tables'!$E$13 + AA3*'Coefficient Tables'!$E$14 + AB3*'Coefficient Tables'!$E$15 + IF(AC3&lt;21,AC3,20)*'Coefficient Tables'!$E$16 + IF(AD3&lt;21,AD3,20)*'Coefficient Tables'!$E$17 + AE3*'Coefficient Tables'!$E$18)/(SUM(T3:AB3)+ IF(AC3&lt;21,AC3,20)+ IF(AD3&lt;21,AD3,20)+AE3),3)," - ")</calculatedColumnFormula>
    </tableColumn>
    <tableColumn id="52" name="FRI" dataDxfId="21">
      <calculatedColumnFormula>IF(SUM(K3:S3)&gt;0,ROUND((K3*'Coefficient Tables'!$H$7 + L3*'Coefficient Tables'!$H$8 + M3*'Coefficient Tables'!$H$9 + N3*'Coefficient Tables'!$H$10 + O3*'Coefficient Tables'!$H$11 + P3*'Coefficient Tables'!$H$12 + Q3*'Coefficient Tables'!$H$13 + R3*'Coefficient Tables'!$H$14 + S3*'Coefficient Tables'!$H$15)/SUM(K3:S3),3)," - ")</calculatedColumnFormula>
    </tableColumn>
    <tableColumn id="53" name="CVI" dataDxfId="20">
      <calculatedColumnFormula>IF((SUM(AG3:AP3)+CEILING(AF3/10,1))&gt;0,ROUND((CEILING(AF3/10,1)*'Coefficient Tables'!$K$7+AG3*'Coefficient Tables'!$K$8+AH3*'Coefficient Tables'!$K$9+AI3*'Coefficient Tables'!$K$10+AJ3*'Coefficient Tables'!$K$11+AK3*'Coefficient Tables'!$K$12+AL3*'Coefficient Tables'!$K$13+AM3*'Coefficient Tables'!$K$14+AN3*'Coefficient Tables'!$K$15+AO3*'Coefficient Tables'!$K$16+AP3*'Coefficient Tables'!$K$17)/(SUM(AG3:AP3)+CEILING(AF3/10,1)),3)," - ")</calculatedColumnFormula>
    </tableColumn>
    <tableColumn id="54" name="BTV" dataDxfId="19">
      <calculatedColumnFormula>IF(SUM(AQ3:AT3)&gt;0,ROUND((AQ3*'Coefficient Tables'!$N$7 + AR3*'Coefficient Tables'!$N$8 + AS3*'Coefficient Tables'!$N$9 + AT3*'Coefficient Tables'!$N$10)/SUM(AQ3:AT3),3)," -")</calculatedColumnFormula>
    </tableColumn>
    <tableColumn id="55" name="BFV" dataDxfId="18">
      <calculatedColumnFormula>IF(SUM(AU3:AX3)&gt;0,ROUND((AU3*'Coefficient Tables'!$P$7 + AV3*'Coefficient Tables'!$P$8 + AW3*'Coefficient Tables'!$P$9 + AX3*'Coefficient Tables'!$P$10)/SUM(AU3:AX3),3)," - ")</calculatedColumnFormula>
    </tableColumn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7" name="Table7" displayName="Table7" ref="A6:P18" totalsRowShown="0" headerRowDxfId="17" dataDxfId="16">
  <autoFilter ref="A6:P18"/>
  <tableColumns count="16">
    <tableColumn id="1" name="Substrate" dataDxfId="15"/>
    <tableColumn id="2" name="coeff" dataDxfId="14"/>
    <tableColumn id="18" name="Column1" dataDxfId="13"/>
    <tableColumn id="4" name="Features" dataDxfId="12"/>
    <tableColumn id="5" name="Coeff2" dataDxfId="11"/>
    <tableColumn id="19" name="Column2" dataDxfId="10"/>
    <tableColumn id="7" name="Flow-types" dataDxfId="9"/>
    <tableColumn id="8" name="coeff3" dataDxfId="8"/>
    <tableColumn id="20" name="Column3" dataDxfId="7"/>
    <tableColumn id="10" name="Channel vegetation" dataDxfId="6"/>
    <tableColumn id="11" name="Coeff4" dataDxfId="5"/>
    <tableColumn id="21" name="Column4" dataDxfId="4"/>
    <tableColumn id="13" name="Banktop vegetation" dataDxfId="3"/>
    <tableColumn id="14" name="Coeff5" dataDxfId="2"/>
    <tableColumn id="16" name="Bankface vegetation" dataDxfId="1"/>
    <tableColumn id="17" name="Coeff6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13" Type="http://schemas.openxmlformats.org/officeDocument/2006/relationships/comments" Target="../comments1.xml"/><Relationship Id="rId3" Type="http://schemas.openxmlformats.org/officeDocument/2006/relationships/hyperlink" Target="mailto:marcnaura@riverdeneconsultancy.com?subject=RHS%20index%20calculations" TargetMode="External"/><Relationship Id="rId7" Type="http://schemas.openxmlformats.org/officeDocument/2006/relationships/table" Target="../tables/table2.xml"/><Relationship Id="rId12" Type="http://schemas.openxmlformats.org/officeDocument/2006/relationships/table" Target="../tables/table7.xml"/><Relationship Id="rId2" Type="http://schemas.openxmlformats.org/officeDocument/2006/relationships/hyperlink" Target="http://www.riverhabitatsurvey.org/" TargetMode="External"/><Relationship Id="rId1" Type="http://schemas.openxmlformats.org/officeDocument/2006/relationships/hyperlink" Target="http://www.riverdeneconsultancy.com/" TargetMode="External"/><Relationship Id="rId6" Type="http://schemas.openxmlformats.org/officeDocument/2006/relationships/table" Target="../tables/table1.xml"/><Relationship Id="rId11" Type="http://schemas.openxmlformats.org/officeDocument/2006/relationships/table" Target="../tables/table6.xml"/><Relationship Id="rId5" Type="http://schemas.openxmlformats.org/officeDocument/2006/relationships/vmlDrawing" Target="../drawings/vmlDrawing1.vml"/><Relationship Id="rId10" Type="http://schemas.openxmlformats.org/officeDocument/2006/relationships/table" Target="../tables/table5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4"/>
  <sheetViews>
    <sheetView tabSelected="1" zoomScaleNormal="100" workbookViewId="0"/>
  </sheetViews>
  <sheetFormatPr defaultRowHeight="15" x14ac:dyDescent="0.25"/>
  <cols>
    <col min="1" max="1" width="16" customWidth="1"/>
    <col min="2" max="2" width="12.85546875" customWidth="1"/>
    <col min="3" max="3" width="4.140625" customWidth="1"/>
    <col min="4" max="4" width="16.7109375" customWidth="1"/>
    <col min="5" max="5" width="12.85546875" customWidth="1"/>
    <col min="6" max="6" width="3.7109375" customWidth="1"/>
    <col min="7" max="7" width="13" customWidth="1"/>
    <col min="8" max="8" width="11.7109375" customWidth="1"/>
    <col min="9" max="9" width="8.140625" customWidth="1"/>
    <col min="10" max="10" width="24.42578125" customWidth="1"/>
    <col min="11" max="11" width="13.140625" customWidth="1"/>
    <col min="12" max="12" width="14.85546875" customWidth="1"/>
    <col min="13" max="13" width="14.5703125" customWidth="1"/>
    <col min="14" max="14" width="12.5703125" customWidth="1"/>
    <col min="15" max="15" width="4.42578125" customWidth="1"/>
    <col min="16" max="16" width="13.140625" customWidth="1"/>
    <col min="17" max="17" width="12.28515625" customWidth="1"/>
  </cols>
  <sheetData>
    <row r="2" spans="1:17" ht="23.25" x14ac:dyDescent="0.25">
      <c r="A2" s="8"/>
      <c r="B2" s="8"/>
      <c r="C2" s="8"/>
      <c r="D2" s="8"/>
      <c r="E2" s="8"/>
      <c r="F2" s="8"/>
      <c r="G2" s="10" t="s">
        <v>83</v>
      </c>
      <c r="H2" s="8"/>
      <c r="I2" s="8"/>
      <c r="J2" s="8"/>
      <c r="K2" s="8"/>
      <c r="L2" s="8"/>
    </row>
    <row r="3" spans="1:17" x14ac:dyDescent="0.25">
      <c r="A3" s="8"/>
      <c r="B3" s="8"/>
      <c r="C3" s="8"/>
      <c r="D3" s="8"/>
      <c r="E3" s="8"/>
      <c r="F3" s="8"/>
      <c r="G3" s="15"/>
      <c r="H3" s="8"/>
      <c r="I3" s="8"/>
      <c r="J3" s="8"/>
      <c r="K3" s="8"/>
      <c r="L3" s="8"/>
    </row>
    <row r="4" spans="1:17" x14ac:dyDescent="0.25">
      <c r="A4" s="53" t="s">
        <v>100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6" spans="1:17" s="5" customFormat="1" ht="30" x14ac:dyDescent="0.25">
      <c r="A6" s="5" t="s">
        <v>22</v>
      </c>
      <c r="B6" s="6" t="s">
        <v>23</v>
      </c>
      <c r="C6" s="7"/>
      <c r="D6" s="6" t="s">
        <v>24</v>
      </c>
      <c r="E6" s="6" t="s">
        <v>23</v>
      </c>
      <c r="F6" s="7"/>
      <c r="G6" s="6" t="s">
        <v>25</v>
      </c>
      <c r="H6" s="6" t="s">
        <v>23</v>
      </c>
      <c r="I6" s="7"/>
      <c r="J6" s="6" t="s">
        <v>32</v>
      </c>
      <c r="K6" s="6" t="s">
        <v>23</v>
      </c>
      <c r="L6" s="7"/>
    </row>
    <row r="7" spans="1:17" x14ac:dyDescent="0.25">
      <c r="A7" s="4" t="s">
        <v>0</v>
      </c>
      <c r="B7" s="1">
        <v>0</v>
      </c>
      <c r="C7" s="1"/>
      <c r="D7" s="4" t="s">
        <v>1</v>
      </c>
      <c r="E7" s="1">
        <v>0</v>
      </c>
      <c r="F7" s="1"/>
      <c r="G7" s="4" t="s">
        <v>2</v>
      </c>
      <c r="H7" s="1">
        <v>0</v>
      </c>
      <c r="I7" s="1"/>
      <c r="J7" s="4" t="s">
        <v>3</v>
      </c>
      <c r="K7" s="1">
        <v>0</v>
      </c>
      <c r="L7" s="1"/>
    </row>
    <row r="8" spans="1:17" x14ac:dyDescent="0.25">
      <c r="A8" s="4" t="s">
        <v>4</v>
      </c>
      <c r="B8" s="1">
        <v>0</v>
      </c>
      <c r="C8" s="1"/>
      <c r="D8" s="4" t="s">
        <v>5</v>
      </c>
      <c r="E8" s="1">
        <v>3</v>
      </c>
      <c r="F8" s="1"/>
      <c r="G8" s="4" t="s">
        <v>6</v>
      </c>
      <c r="H8" s="1">
        <v>0</v>
      </c>
      <c r="I8" s="1"/>
      <c r="J8" s="4" t="s">
        <v>74</v>
      </c>
      <c r="K8" s="1">
        <v>1</v>
      </c>
      <c r="L8" s="1"/>
    </row>
    <row r="9" spans="1:17" x14ac:dyDescent="0.25">
      <c r="A9" s="4" t="s">
        <v>7</v>
      </c>
      <c r="B9" s="1">
        <v>0</v>
      </c>
      <c r="C9" s="1"/>
      <c r="D9" s="4" t="s">
        <v>39</v>
      </c>
      <c r="E9" s="1">
        <v>0</v>
      </c>
      <c r="F9" s="1"/>
      <c r="G9" s="4" t="s">
        <v>9</v>
      </c>
      <c r="H9" s="1">
        <v>0</v>
      </c>
      <c r="I9" s="1"/>
      <c r="J9" s="4" t="s">
        <v>73</v>
      </c>
      <c r="K9" s="1">
        <v>0</v>
      </c>
      <c r="L9" s="1"/>
    </row>
    <row r="10" spans="1:17" x14ac:dyDescent="0.25">
      <c r="A10" s="4" t="s">
        <v>10</v>
      </c>
      <c r="B10" s="1">
        <v>8</v>
      </c>
      <c r="C10" s="1"/>
      <c r="D10" s="4" t="s">
        <v>40</v>
      </c>
      <c r="E10" s="1">
        <v>0</v>
      </c>
      <c r="F10" s="1"/>
      <c r="G10" s="4" t="s">
        <v>11</v>
      </c>
      <c r="H10" s="1">
        <v>0</v>
      </c>
      <c r="I10" s="1"/>
      <c r="J10" s="4" t="s">
        <v>12</v>
      </c>
      <c r="K10" s="1">
        <v>0</v>
      </c>
      <c r="L10" s="1"/>
    </row>
    <row r="11" spans="1:17" x14ac:dyDescent="0.25">
      <c r="A11" s="4" t="s">
        <v>13</v>
      </c>
      <c r="B11" s="1">
        <v>0</v>
      </c>
      <c r="C11" s="1"/>
      <c r="D11" s="4" t="s">
        <v>14</v>
      </c>
      <c r="E11" s="1">
        <v>0</v>
      </c>
      <c r="F11" s="1"/>
      <c r="G11" s="4" t="s">
        <v>15</v>
      </c>
      <c r="H11" s="1">
        <v>0</v>
      </c>
      <c r="I11" s="1"/>
      <c r="J11" s="4" t="s">
        <v>75</v>
      </c>
      <c r="K11" s="1">
        <v>0</v>
      </c>
      <c r="L11" s="1"/>
      <c r="M11" s="1"/>
      <c r="N11" s="1"/>
      <c r="O11" s="1"/>
      <c r="P11" s="1"/>
      <c r="Q11" s="1"/>
    </row>
    <row r="12" spans="1:17" x14ac:dyDescent="0.25">
      <c r="A12" s="4" t="s">
        <v>16</v>
      </c>
      <c r="B12" s="1">
        <v>2</v>
      </c>
      <c r="C12" s="1"/>
      <c r="D12" s="4" t="s">
        <v>41</v>
      </c>
      <c r="E12" s="1">
        <v>0</v>
      </c>
      <c r="F12" s="1"/>
      <c r="G12" s="4" t="s">
        <v>17</v>
      </c>
      <c r="H12" s="1">
        <v>1</v>
      </c>
      <c r="I12" s="1"/>
      <c r="J12" s="4" t="s">
        <v>76</v>
      </c>
      <c r="K12" s="1">
        <v>0</v>
      </c>
      <c r="L12" s="1"/>
      <c r="M12" s="1"/>
      <c r="N12" s="1"/>
      <c r="O12" s="1"/>
      <c r="P12" s="1"/>
      <c r="Q12" s="1"/>
    </row>
    <row r="13" spans="1:17" x14ac:dyDescent="0.25">
      <c r="A13" s="4" t="s">
        <v>18</v>
      </c>
      <c r="B13" s="1">
        <v>0</v>
      </c>
      <c r="C13" s="1"/>
      <c r="D13" s="4" t="s">
        <v>42</v>
      </c>
      <c r="E13" s="1">
        <v>0</v>
      </c>
      <c r="F13" s="1"/>
      <c r="G13" s="4" t="s">
        <v>19</v>
      </c>
      <c r="H13" s="1">
        <v>5</v>
      </c>
      <c r="I13" s="1"/>
      <c r="J13" s="4" t="s">
        <v>77</v>
      </c>
      <c r="K13" s="1">
        <v>0</v>
      </c>
      <c r="L13" s="1"/>
      <c r="M13" s="1"/>
      <c r="N13" s="1"/>
      <c r="O13" s="1"/>
      <c r="P13" s="1"/>
      <c r="Q13" s="1"/>
    </row>
    <row r="14" spans="1:17" x14ac:dyDescent="0.25">
      <c r="A14" s="4" t="s">
        <v>20</v>
      </c>
      <c r="B14" s="1">
        <v>0</v>
      </c>
      <c r="C14" s="1"/>
      <c r="D14" s="4" t="s">
        <v>8</v>
      </c>
      <c r="E14" s="1">
        <v>0</v>
      </c>
      <c r="F14" s="1"/>
      <c r="G14" s="4" t="s">
        <v>30</v>
      </c>
      <c r="H14" s="1">
        <v>4</v>
      </c>
      <c r="I14" s="1"/>
      <c r="J14" s="4" t="s">
        <v>78</v>
      </c>
      <c r="K14" s="1">
        <v>2</v>
      </c>
      <c r="L14" s="1"/>
      <c r="M14" s="1"/>
      <c r="N14" s="1"/>
      <c r="O14" s="1"/>
      <c r="P14" s="1"/>
      <c r="Q14" s="1"/>
    </row>
    <row r="15" spans="1:17" x14ac:dyDescent="0.25">
      <c r="A15" s="4" t="s">
        <v>29</v>
      </c>
      <c r="B15" s="2">
        <v>0</v>
      </c>
      <c r="C15" s="1"/>
      <c r="D15" s="4" t="s">
        <v>43</v>
      </c>
      <c r="E15" s="1">
        <v>0</v>
      </c>
      <c r="F15" s="1"/>
      <c r="G15" s="4" t="s">
        <v>31</v>
      </c>
      <c r="H15" s="2">
        <v>0</v>
      </c>
      <c r="I15" s="1"/>
      <c r="J15" s="4" t="s">
        <v>82</v>
      </c>
      <c r="K15" s="1">
        <v>2</v>
      </c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4" t="s">
        <v>37</v>
      </c>
      <c r="E16" s="1">
        <v>2</v>
      </c>
      <c r="F16" s="1"/>
      <c r="G16" s="1"/>
      <c r="H16" s="1"/>
      <c r="I16" s="1"/>
      <c r="J16" s="4" t="s">
        <v>80</v>
      </c>
      <c r="K16" s="1">
        <v>0</v>
      </c>
      <c r="L16" s="1"/>
      <c r="M16" s="1"/>
      <c r="N16" s="1"/>
      <c r="O16" s="1"/>
      <c r="P16" s="1"/>
      <c r="Q16" s="1"/>
    </row>
    <row r="17" spans="1:11" x14ac:dyDescent="0.25">
      <c r="D17" s="4" t="s">
        <v>38</v>
      </c>
      <c r="E17" s="2">
        <v>0</v>
      </c>
      <c r="J17" s="4" t="s">
        <v>81</v>
      </c>
      <c r="K17" s="2">
        <v>10</v>
      </c>
    </row>
    <row r="18" spans="1:11" x14ac:dyDescent="0.25">
      <c r="D18" s="4" t="s">
        <v>21</v>
      </c>
      <c r="E18" s="2">
        <v>27</v>
      </c>
    </row>
    <row r="22" spans="1:11" ht="45" x14ac:dyDescent="0.25">
      <c r="A22" s="6" t="s">
        <v>27</v>
      </c>
      <c r="B22" s="6" t="s">
        <v>23</v>
      </c>
      <c r="C22" s="7"/>
      <c r="D22" s="6" t="s">
        <v>28</v>
      </c>
      <c r="E22" s="6" t="s">
        <v>23</v>
      </c>
      <c r="I22" s="9" t="s">
        <v>70</v>
      </c>
      <c r="J22" s="9" t="s">
        <v>71</v>
      </c>
      <c r="K22" s="9" t="s">
        <v>72</v>
      </c>
    </row>
    <row r="23" spans="1:11" x14ac:dyDescent="0.25">
      <c r="A23" s="4" t="s">
        <v>33</v>
      </c>
      <c r="B23" s="1">
        <v>1</v>
      </c>
      <c r="C23" s="1"/>
      <c r="D23" s="2" t="s">
        <v>33</v>
      </c>
      <c r="E23" s="1">
        <v>2</v>
      </c>
      <c r="I23" s="4" t="s">
        <v>64</v>
      </c>
      <c r="J23" s="4" t="s">
        <v>58</v>
      </c>
      <c r="K23">
        <f>ROUND((B7*'Coefficient Tables'!B7 + B8*'Coefficient Tables'!B8 + B9*'Coefficient Tables'!B9 + B10*'Coefficient Tables'!B10 + B11*'Coefficient Tables'!B11 + B12*'Coefficient Tables'!B12 + B13*'Coefficient Tables'!B13 + B14*'Coefficient Tables'!B14 + B15*'Coefficient Tables'!B15)/SUM(B7:B15),3)</f>
        <v>-0.94899999999999995</v>
      </c>
    </row>
    <row r="24" spans="1:11" x14ac:dyDescent="0.25">
      <c r="A24" s="4" t="s">
        <v>34</v>
      </c>
      <c r="B24" s="1">
        <v>8</v>
      </c>
      <c r="C24" s="1"/>
      <c r="D24" s="2" t="s">
        <v>34</v>
      </c>
      <c r="E24" s="1">
        <v>4</v>
      </c>
      <c r="I24" s="4" t="s">
        <v>65</v>
      </c>
      <c r="J24" s="4" t="s">
        <v>59</v>
      </c>
      <c r="K24">
        <f>ROUND((E7*'Coefficient Tables'!E7 + E8*'Coefficient Tables'!E8 + E9*'Coefficient Tables'!E9 + E10*'Coefficient Tables'!E10 + E11*'Coefficient Tables'!E11 + E12*'Coefficient Tables'!E12 + E13*'Coefficient Tables'!E13 + E14*'Coefficient Tables'!E14 + E15*'Coefficient Tables'!E15 + IF(E16&lt;21,E16,20)*'Coefficient Tables'!E16 + IF(E17&lt;21,E17,20)*'Coefficient Tables'!E17 + E18*'Coefficient Tables'!E18)/(SUM(E7:E15)+ IF(E16&lt;21,E16,20)+ IF(E17&lt;21,E17,20)+E18),3)</f>
        <v>-0.55700000000000005</v>
      </c>
    </row>
    <row r="25" spans="1:11" x14ac:dyDescent="0.25">
      <c r="A25" s="4" t="s">
        <v>35</v>
      </c>
      <c r="B25" s="1">
        <v>11</v>
      </c>
      <c r="C25" s="1"/>
      <c r="D25" s="2" t="s">
        <v>35</v>
      </c>
      <c r="E25" s="1">
        <v>11</v>
      </c>
      <c r="I25" s="4" t="s">
        <v>66</v>
      </c>
      <c r="J25" s="4" t="s">
        <v>60</v>
      </c>
      <c r="K25">
        <f>ROUND((H7*'Coefficient Tables'!H7 + H8*'Coefficient Tables'!H8 + H9*'Coefficient Tables'!H9 + H10*'Coefficient Tables'!H10 + H11*'Coefficient Tables'!H11 + H12*'Coefficient Tables'!H12 + H13*'Coefficient Tables'!H13 + H14*'Coefficient Tables'!H14 + H15*'Coefficient Tables'!H15)/SUM(H7:H15),3)</f>
        <v>-0.111</v>
      </c>
    </row>
    <row r="26" spans="1:11" x14ac:dyDescent="0.25">
      <c r="A26" s="4" t="s">
        <v>36</v>
      </c>
      <c r="B26" s="1">
        <v>0</v>
      </c>
      <c r="C26" s="1"/>
      <c r="D26" s="2" t="s">
        <v>36</v>
      </c>
      <c r="E26" s="1">
        <v>3</v>
      </c>
      <c r="I26" s="4" t="s">
        <v>67</v>
      </c>
      <c r="J26" s="4" t="s">
        <v>61</v>
      </c>
      <c r="K26">
        <f>ROUND((CEILING(K7/10,1)*'Coefficient Tables'!K7+K8*'Coefficient Tables'!K8+K9*'Coefficient Tables'!K9+K10*'Coefficient Tables'!K10+K11*'Coefficient Tables'!K11+K12*'Coefficient Tables'!K12+K13*'Coefficient Tables'!K13+K14*'Coefficient Tables'!K14+K15*'Coefficient Tables'!K15+K16*'Coefficient Tables'!K16+K17*'Coefficient Tables'!K17)/(SUM(K8:K17)+CEILING(K7/10,1)),3)</f>
        <v>-0.76800000000000002</v>
      </c>
    </row>
    <row r="27" spans="1:11" x14ac:dyDescent="0.25">
      <c r="I27" s="4" t="s">
        <v>68</v>
      </c>
      <c r="J27" s="4" t="s">
        <v>62</v>
      </c>
      <c r="K27">
        <f>ROUND((B23*'Coefficient Tables'!N7 + B24*'Coefficient Tables'!N8 + B25*'Coefficient Tables'!N9 + B26*'Coefficient Tables'!N10)/SUM(B23:B26),3)</f>
        <v>-0.25900000000000001</v>
      </c>
    </row>
    <row r="28" spans="1:11" x14ac:dyDescent="0.25">
      <c r="I28" s="4" t="s">
        <v>69</v>
      </c>
      <c r="J28" s="4" t="s">
        <v>63</v>
      </c>
      <c r="K28">
        <f>ROUND((E23*'Coefficient Tables'!P7 + E24*'Coefficient Tables'!P8 + E25*'Coefficient Tables'!P9 + E26*'Coefficient Tables'!P10)/SUM(E23:E26),3)</f>
        <v>0.158</v>
      </c>
    </row>
    <row r="29" spans="1:11" x14ac:dyDescent="0.25">
      <c r="A29" s="8"/>
      <c r="B29" s="8"/>
      <c r="C29" s="8"/>
      <c r="D29" s="8"/>
    </row>
    <row r="30" spans="1:11" x14ac:dyDescent="0.25">
      <c r="A30" s="16" t="s">
        <v>101</v>
      </c>
      <c r="B30" s="8"/>
      <c r="C30" s="8"/>
      <c r="D30" s="8"/>
    </row>
    <row r="31" spans="1:11" x14ac:dyDescent="0.25">
      <c r="A31" s="17" t="s">
        <v>84</v>
      </c>
      <c r="B31" s="8"/>
      <c r="C31" s="8"/>
      <c r="D31" s="8"/>
    </row>
    <row r="32" spans="1:11" x14ac:dyDescent="0.25">
      <c r="A32" s="17" t="s">
        <v>85</v>
      </c>
      <c r="B32" s="8"/>
      <c r="C32" s="8"/>
      <c r="D32" s="8"/>
    </row>
    <row r="33" spans="1:4" x14ac:dyDescent="0.25">
      <c r="A33" s="18" t="s">
        <v>86</v>
      </c>
      <c r="B33" s="8"/>
      <c r="C33" s="8"/>
      <c r="D33" s="8"/>
    </row>
    <row r="34" spans="1:4" x14ac:dyDescent="0.25">
      <c r="A34" s="8"/>
      <c r="B34" s="8"/>
      <c r="C34" s="8"/>
      <c r="D34" s="8"/>
    </row>
  </sheetData>
  <mergeCells count="1">
    <mergeCell ref="A4:L4"/>
  </mergeCells>
  <hyperlinks>
    <hyperlink ref="A32" r:id="rId1"/>
    <hyperlink ref="A33" r:id="rId2"/>
    <hyperlink ref="A31" r:id="rId3"/>
  </hyperlinks>
  <pageMargins left="0.7" right="0.7" top="0.75" bottom="0.75" header="0.3" footer="0.3"/>
  <pageSetup paperSize="9" orientation="portrait" horizontalDpi="360" verticalDpi="360" r:id="rId4"/>
  <ignoredErrors>
    <ignoredError sqref="K23:K24 K25:K28" calculatedColumn="1"/>
  </ignoredErrors>
  <legacyDrawing r:id="rId5"/>
  <tableParts count="7"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9.5703125" customWidth="1"/>
    <col min="31" max="31" width="10.5703125" customWidth="1"/>
    <col min="32" max="32" width="13.85546875" customWidth="1"/>
    <col min="33" max="33" width="17.42578125" customWidth="1"/>
    <col min="34" max="34" width="17.7109375" customWidth="1"/>
    <col min="35" max="35" width="19.28515625" customWidth="1"/>
    <col min="36" max="36" width="16.7109375" customWidth="1"/>
    <col min="37" max="37" width="14.7109375" customWidth="1"/>
    <col min="38" max="38" width="26" customWidth="1"/>
    <col min="39" max="39" width="22.28515625" customWidth="1"/>
    <col min="40" max="40" width="23.7109375" customWidth="1"/>
    <col min="41" max="41" width="25.28515625" customWidth="1"/>
    <col min="42" max="42" width="25.85546875" bestFit="1" customWidth="1"/>
  </cols>
  <sheetData>
    <row r="1" spans="1:56" x14ac:dyDescent="0.25">
      <c r="B1" s="55" t="s">
        <v>99</v>
      </c>
      <c r="C1" s="55"/>
      <c r="D1" s="55"/>
      <c r="E1" s="55"/>
      <c r="F1" s="55"/>
      <c r="G1" s="55"/>
      <c r="H1" s="55"/>
      <c r="I1" s="55"/>
      <c r="J1" s="55"/>
      <c r="K1" s="57" t="s">
        <v>98</v>
      </c>
      <c r="L1" s="57"/>
      <c r="M1" s="57"/>
      <c r="N1" s="57"/>
      <c r="O1" s="57"/>
      <c r="P1" s="57"/>
      <c r="Q1" s="57"/>
      <c r="R1" s="57"/>
      <c r="S1" s="57"/>
      <c r="T1" s="56" t="s">
        <v>96</v>
      </c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8" t="s">
        <v>97</v>
      </c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9" t="s">
        <v>89</v>
      </c>
      <c r="AR1" s="59"/>
      <c r="AS1" s="59"/>
      <c r="AT1" s="59"/>
      <c r="AU1" s="60" t="s">
        <v>90</v>
      </c>
      <c r="AV1" s="60"/>
      <c r="AW1" s="60"/>
      <c r="AX1" s="60"/>
      <c r="AY1" s="54" t="s">
        <v>95</v>
      </c>
      <c r="AZ1" s="54"/>
      <c r="BA1" s="54"/>
      <c r="BB1" s="54"/>
      <c r="BC1" s="54"/>
      <c r="BD1" s="54"/>
    </row>
    <row r="2" spans="1:56" x14ac:dyDescent="0.25">
      <c r="A2" s="34" t="s">
        <v>87</v>
      </c>
      <c r="B2" s="33" t="s">
        <v>88</v>
      </c>
      <c r="C2" s="33" t="s">
        <v>4</v>
      </c>
      <c r="D2" s="33" t="s">
        <v>7</v>
      </c>
      <c r="E2" s="33" t="s">
        <v>10</v>
      </c>
      <c r="F2" s="33" t="s">
        <v>13</v>
      </c>
      <c r="G2" s="33" t="s">
        <v>16</v>
      </c>
      <c r="H2" s="33" t="s">
        <v>18</v>
      </c>
      <c r="I2" s="33" t="s">
        <v>20</v>
      </c>
      <c r="J2" s="33" t="s">
        <v>29</v>
      </c>
      <c r="K2" s="19" t="s">
        <v>2</v>
      </c>
      <c r="L2" s="20" t="s">
        <v>6</v>
      </c>
      <c r="M2" s="19" t="s">
        <v>9</v>
      </c>
      <c r="N2" s="20" t="s">
        <v>11</v>
      </c>
      <c r="O2" s="19" t="s">
        <v>15</v>
      </c>
      <c r="P2" s="20" t="s">
        <v>17</v>
      </c>
      <c r="Q2" s="19" t="s">
        <v>19</v>
      </c>
      <c r="R2" s="20" t="s">
        <v>30</v>
      </c>
      <c r="S2" s="19" t="s">
        <v>31</v>
      </c>
      <c r="T2" s="21" t="s">
        <v>1</v>
      </c>
      <c r="U2" s="22" t="s">
        <v>5</v>
      </c>
      <c r="V2" s="21" t="s">
        <v>39</v>
      </c>
      <c r="W2" s="22" t="s">
        <v>40</v>
      </c>
      <c r="X2" s="21" t="s">
        <v>14</v>
      </c>
      <c r="Y2" s="22" t="s">
        <v>41</v>
      </c>
      <c r="Z2" s="21" t="s">
        <v>42</v>
      </c>
      <c r="AA2" s="22" t="s">
        <v>8</v>
      </c>
      <c r="AB2" s="21" t="s">
        <v>43</v>
      </c>
      <c r="AC2" s="22" t="s">
        <v>37</v>
      </c>
      <c r="AD2" s="21" t="s">
        <v>38</v>
      </c>
      <c r="AE2" s="23" t="s">
        <v>21</v>
      </c>
      <c r="AF2" s="24" t="s">
        <v>3</v>
      </c>
      <c r="AG2" s="25" t="s">
        <v>74</v>
      </c>
      <c r="AH2" s="24" t="s">
        <v>73</v>
      </c>
      <c r="AI2" s="25" t="s">
        <v>12</v>
      </c>
      <c r="AJ2" s="24" t="s">
        <v>75</v>
      </c>
      <c r="AK2" s="25" t="s">
        <v>76</v>
      </c>
      <c r="AL2" s="24" t="s">
        <v>77</v>
      </c>
      <c r="AM2" s="25" t="s">
        <v>78</v>
      </c>
      <c r="AN2" s="24" t="s">
        <v>79</v>
      </c>
      <c r="AO2" s="25" t="s">
        <v>80</v>
      </c>
      <c r="AP2" s="24" t="s">
        <v>81</v>
      </c>
      <c r="AQ2" s="26" t="s">
        <v>33</v>
      </c>
      <c r="AR2" s="27" t="s">
        <v>34</v>
      </c>
      <c r="AS2" s="26" t="s">
        <v>35</v>
      </c>
      <c r="AT2" s="27" t="s">
        <v>36</v>
      </c>
      <c r="AU2" s="28" t="s">
        <v>91</v>
      </c>
      <c r="AV2" s="29" t="s">
        <v>92</v>
      </c>
      <c r="AW2" s="28" t="s">
        <v>93</v>
      </c>
      <c r="AX2" s="29" t="s">
        <v>94</v>
      </c>
      <c r="AY2" s="30" t="s">
        <v>64</v>
      </c>
      <c r="AZ2" s="31" t="s">
        <v>65</v>
      </c>
      <c r="BA2" s="31" t="s">
        <v>66</v>
      </c>
      <c r="BB2" s="31" t="s">
        <v>67</v>
      </c>
      <c r="BC2" s="31" t="s">
        <v>68</v>
      </c>
      <c r="BD2" s="32" t="s">
        <v>69</v>
      </c>
    </row>
    <row r="3" spans="1:56" x14ac:dyDescent="0.25">
      <c r="A3" s="8">
        <v>1</v>
      </c>
      <c r="B3" s="38">
        <v>0</v>
      </c>
      <c r="C3" s="39">
        <v>0</v>
      </c>
      <c r="D3" s="39">
        <v>0</v>
      </c>
      <c r="E3" s="39">
        <v>10</v>
      </c>
      <c r="F3" s="39">
        <v>0</v>
      </c>
      <c r="G3" s="39">
        <v>0</v>
      </c>
      <c r="H3" s="39">
        <v>0</v>
      </c>
      <c r="I3" s="39">
        <v>0</v>
      </c>
      <c r="J3" s="40">
        <v>0</v>
      </c>
      <c r="K3" s="44">
        <v>0</v>
      </c>
      <c r="L3" s="45">
        <v>0</v>
      </c>
      <c r="M3" s="45">
        <v>0</v>
      </c>
      <c r="N3" s="45">
        <v>0</v>
      </c>
      <c r="O3" s="45">
        <v>0</v>
      </c>
      <c r="P3" s="45">
        <v>1</v>
      </c>
      <c r="Q3" s="45">
        <v>5</v>
      </c>
      <c r="R3" s="45">
        <v>4</v>
      </c>
      <c r="S3" s="46">
        <v>0</v>
      </c>
      <c r="T3" s="41">
        <v>0</v>
      </c>
      <c r="U3" s="39">
        <v>3</v>
      </c>
      <c r="V3" s="39">
        <v>0</v>
      </c>
      <c r="W3" s="39">
        <v>0</v>
      </c>
      <c r="X3" s="39">
        <v>0</v>
      </c>
      <c r="Y3" s="39">
        <v>0</v>
      </c>
      <c r="Z3" s="39">
        <v>0</v>
      </c>
      <c r="AA3" s="39">
        <v>0</v>
      </c>
      <c r="AB3" s="39">
        <v>0</v>
      </c>
      <c r="AC3" s="39">
        <v>2</v>
      </c>
      <c r="AD3" s="47">
        <v>0</v>
      </c>
      <c r="AE3" s="48">
        <v>27</v>
      </c>
      <c r="AF3" s="49">
        <v>0</v>
      </c>
      <c r="AG3" s="45">
        <v>1</v>
      </c>
      <c r="AH3" s="45">
        <v>0</v>
      </c>
      <c r="AI3" s="45">
        <v>0</v>
      </c>
      <c r="AJ3" s="45">
        <v>0</v>
      </c>
      <c r="AK3" s="45">
        <v>0</v>
      </c>
      <c r="AL3" s="45">
        <v>0</v>
      </c>
      <c r="AM3" s="45">
        <v>2</v>
      </c>
      <c r="AN3" s="45">
        <v>2</v>
      </c>
      <c r="AO3" s="45">
        <v>0</v>
      </c>
      <c r="AP3" s="46">
        <v>10</v>
      </c>
      <c r="AQ3" s="50">
        <v>1</v>
      </c>
      <c r="AR3" s="51">
        <v>8</v>
      </c>
      <c r="AS3" s="51">
        <v>11</v>
      </c>
      <c r="AT3" s="52">
        <v>0</v>
      </c>
      <c r="AU3" s="50">
        <v>2</v>
      </c>
      <c r="AV3" s="51">
        <v>4</v>
      </c>
      <c r="AW3" s="51">
        <v>11</v>
      </c>
      <c r="AX3" s="52">
        <v>3</v>
      </c>
      <c r="AY3" s="42">
        <f>IF(SUM(B3:J3)&gt;0,ROUND((B3*'Coefficient Tables'!$B$7 + C3*'Coefficient Tables'!$B$8 + D3*'Coefficient Tables'!$B$9 + E3*'Coefficient Tables'!$B$10 + F3*'Coefficient Tables'!$B$11 + G3*'Coefficient Tables'!$B$12 + H3*'Coefficient Tables'!$B$13 + I3*'Coefficient Tables'!$B$14 + J3*'Coefficient Tables'!$B$15)/SUM(B3:J3),3)," - ")</f>
        <v>-0.60399999999999998</v>
      </c>
      <c r="AZ3" s="36">
        <f>IF((SUM(T3:AB3)+ IF(AC3&lt;21,AC3,20)+ IF(AD3&lt;21,AD3,20)+AE3)&gt;0,ROUND((T3*'Coefficient Tables'!$E$7 + U3*'Coefficient Tables'!$E$8 + V3*'Coefficient Tables'!$E$9 + W3*'Coefficient Tables'!$E$10 + X3*'Coefficient Tables'!$E$11 + Y3*'Coefficient Tables'!$E$12 + Z3*'Coefficient Tables'!$E$13 + AA3*'Coefficient Tables'!$E$14 + AB3*'Coefficient Tables'!$E$15 + IF(AC3&lt;21,AC3,20)*'Coefficient Tables'!$E$16 + IF(AD3&lt;21,AD3,20)*'Coefficient Tables'!$E$17 + AE3*'Coefficient Tables'!$E$18)/(SUM(T3:AB3)+ IF(AC3&lt;21,AC3,20)+ IF(AD3&lt;21,AD3,20)+AE3),3)," - ")</f>
        <v>-0.55700000000000005</v>
      </c>
      <c r="BA3" s="36">
        <f>IF(SUM(K3:S3)&gt;0,ROUND((K3*'Coefficient Tables'!$H$7 + L3*'Coefficient Tables'!$H$8 + M3*'Coefficient Tables'!$H$9 + N3*'Coefficient Tables'!$H$10 + O3*'Coefficient Tables'!$H$11 + P3*'Coefficient Tables'!$H$12 + Q3*'Coefficient Tables'!$H$13 + R3*'Coefficient Tables'!$H$14 + S3*'Coefficient Tables'!$H$15)/SUM(K3:S3),3)," - ")</f>
        <v>-0.111</v>
      </c>
      <c r="BB3" s="36">
        <f>IF((SUM(AG3:AP3)+CEILING(AF3/10,1))&gt;0,ROUND((CEILING(AF3/10,1)*'Coefficient Tables'!$K$7+AG3*'Coefficient Tables'!$K$8+AH3*'Coefficient Tables'!$K$9+AI3*'Coefficient Tables'!$K$10+AJ3*'Coefficient Tables'!$K$11+AK3*'Coefficient Tables'!$K$12+AL3*'Coefficient Tables'!$K$13+AM3*'Coefficient Tables'!$K$14+AN3*'Coefficient Tables'!$K$15+AO3*'Coefficient Tables'!$K$16+AP3*'Coefficient Tables'!$K$17)/(SUM(AG3:AP3)+CEILING(AF3/10,1)),3)," - ")</f>
        <v>-0.76800000000000002</v>
      </c>
      <c r="BC3" s="36">
        <f>IF(SUM(AQ3:AT3)&gt;0,ROUND((AQ3*'Coefficient Tables'!$N$7 + AR3*'Coefficient Tables'!$N$8 + AS3*'Coefficient Tables'!$N$9 + AT3*'Coefficient Tables'!$N$10)/SUM(AQ3:AT3),3)," -")</f>
        <v>-0.25900000000000001</v>
      </c>
      <c r="BD3" s="43">
        <f>IF(SUM(AU3:AX3)&gt;0,ROUND((AU3*'Coefficient Tables'!$P$7 + AV3*'Coefficient Tables'!$P$8 + AW3*'Coefficient Tables'!$P$9 + AX3*'Coefficient Tables'!$P$10)/SUM(AU3:AX3),3)," - ")</f>
        <v>0.158</v>
      </c>
    </row>
    <row r="4" spans="1:56" x14ac:dyDescent="0.25">
      <c r="A4" s="8">
        <v>2</v>
      </c>
      <c r="B4" s="35">
        <v>0</v>
      </c>
      <c r="C4" s="36">
        <v>0</v>
      </c>
      <c r="D4" s="36">
        <v>0</v>
      </c>
      <c r="E4" s="36">
        <v>10</v>
      </c>
      <c r="F4" s="36">
        <v>0</v>
      </c>
      <c r="G4" s="36">
        <v>0</v>
      </c>
      <c r="H4" s="36">
        <v>0</v>
      </c>
      <c r="I4" s="36">
        <v>0</v>
      </c>
      <c r="J4" s="37">
        <v>0</v>
      </c>
      <c r="K4" s="35">
        <v>0</v>
      </c>
      <c r="L4" s="36">
        <v>0</v>
      </c>
      <c r="M4" s="36">
        <v>0</v>
      </c>
      <c r="N4" s="36">
        <v>0</v>
      </c>
      <c r="O4" s="36">
        <v>3</v>
      </c>
      <c r="P4" s="36">
        <v>0</v>
      </c>
      <c r="Q4" s="36">
        <v>3</v>
      </c>
      <c r="R4" s="36">
        <v>4</v>
      </c>
      <c r="S4" s="43">
        <v>0</v>
      </c>
      <c r="T4" s="42">
        <v>4</v>
      </c>
      <c r="U4" s="36">
        <v>5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3</v>
      </c>
      <c r="AD4" s="36">
        <v>1</v>
      </c>
      <c r="AE4" s="43">
        <v>21</v>
      </c>
      <c r="AF4" s="42">
        <v>3</v>
      </c>
      <c r="AG4" s="36">
        <v>6</v>
      </c>
      <c r="AH4" s="36">
        <v>0</v>
      </c>
      <c r="AI4" s="36">
        <v>1</v>
      </c>
      <c r="AJ4" s="36">
        <v>0</v>
      </c>
      <c r="AK4" s="36">
        <v>0</v>
      </c>
      <c r="AL4" s="36">
        <v>0</v>
      </c>
      <c r="AM4" s="36">
        <v>0</v>
      </c>
      <c r="AN4" s="36">
        <v>0</v>
      </c>
      <c r="AO4" s="36">
        <v>6</v>
      </c>
      <c r="AP4" s="43">
        <v>0</v>
      </c>
      <c r="AQ4" s="42">
        <v>0</v>
      </c>
      <c r="AR4" s="36">
        <v>8</v>
      </c>
      <c r="AS4" s="36">
        <v>11</v>
      </c>
      <c r="AT4" s="43">
        <v>1</v>
      </c>
      <c r="AU4" s="42">
        <v>2</v>
      </c>
      <c r="AV4" s="36">
        <v>11</v>
      </c>
      <c r="AW4" s="36">
        <v>7</v>
      </c>
      <c r="AX4" s="43">
        <v>0</v>
      </c>
      <c r="AY4" s="42">
        <f>IF(SUM(B4:J4)&gt;0,ROUND((B4*'Coefficient Tables'!$B$7 + C4*'Coefficient Tables'!$B$8 + D4*'Coefficient Tables'!$B$9 + E4*'Coefficient Tables'!$B$10 + F4*'Coefficient Tables'!$B$11 + G4*'Coefficient Tables'!$B$12 + H4*'Coefficient Tables'!$B$13 + I4*'Coefficient Tables'!$B$14 + J4*'Coefficient Tables'!$B$15)/SUM(B4:J4),3)," - ")</f>
        <v>-0.60399999999999998</v>
      </c>
      <c r="AZ4" s="36">
        <f>IF((SUM(T4:AB4)+ IF(AC4&lt;21,AC4,20)+ IF(AD4&lt;21,AD4,20)+AE4)&gt;0,ROUND((T4*'Coefficient Tables'!$E$7 + U4*'Coefficient Tables'!$E$8 + V4*'Coefficient Tables'!$E$9 + W4*'Coefficient Tables'!$E$10 + X4*'Coefficient Tables'!$E$11 + Y4*'Coefficient Tables'!$E$12 + Z4*'Coefficient Tables'!$E$13 + AA4*'Coefficient Tables'!$E$14 + AB4*'Coefficient Tables'!$E$15 + IF(AC4&lt;21,AC4,20)*'Coefficient Tables'!$E$16 + IF(AD4&lt;21,AD4,20)*'Coefficient Tables'!$E$17 + AE4*'Coefficient Tables'!$E$18)/(SUM(T4:AB4)+ IF(AC4&lt;21,AC4,20)+ IF(AD4&lt;21,AD4,20)+AE4),3)," - ")</f>
        <v>-0.10100000000000001</v>
      </c>
      <c r="BA4" s="36">
        <f>IF(SUM(K4:S4)&gt;0,ROUND((K4*'Coefficient Tables'!$H$7 + L4*'Coefficient Tables'!$H$8 + M4*'Coefficient Tables'!$H$9 + N4*'Coefficient Tables'!$H$10 + O4*'Coefficient Tables'!$H$11 + P4*'Coefficient Tables'!$H$12 + Q4*'Coefficient Tables'!$H$13 + R4*'Coefficient Tables'!$H$14 + S4*'Coefficient Tables'!$H$15)/SUM(K4:S4),3)," - ")</f>
        <v>-0.16</v>
      </c>
      <c r="BB4" s="36">
        <f>IF((SUM(AG4:AP4)+CEILING(AF4/10,1))&gt;0,ROUND((CEILING(AF4/10,1)*'Coefficient Tables'!$K$7+AG4*'Coefficient Tables'!$K$8+AH4*'Coefficient Tables'!$K$9+AI4*'Coefficient Tables'!$K$10+AJ4*'Coefficient Tables'!$K$11+AK4*'Coefficient Tables'!$K$12+AL4*'Coefficient Tables'!$K$13+AM4*'Coefficient Tables'!$K$14+AN4*'Coefficient Tables'!$K$15+AO4*'Coefficient Tables'!$K$16+AP4*'Coefficient Tables'!$K$17)/(SUM(AG4:AP4)+CEILING(AF4/10,1)),3)," - ")</f>
        <v>-0.65</v>
      </c>
      <c r="BC4" s="36">
        <f>IF(SUM(AQ4:AT4)&gt;0,ROUND((AQ4*'Coefficient Tables'!$N$7 + AR4*'Coefficient Tables'!$N$8 + AS4*'Coefficient Tables'!$N$9 + AT4*'Coefficient Tables'!$N$10)/SUM(AQ4:AT4),3)," -")</f>
        <v>-0.17100000000000001</v>
      </c>
      <c r="BD4" s="43">
        <f>IF(SUM(AU4:AX4)&gt;0,ROUND((AU4*'Coefficient Tables'!$P$7 + AV4*'Coefficient Tables'!$P$8 + AW4*'Coefficient Tables'!$P$9 + AX4*'Coefficient Tables'!$P$10)/SUM(AU4:AX4),3)," - ")</f>
        <v>-0.60899999999999999</v>
      </c>
    </row>
    <row r="5" spans="1:56" x14ac:dyDescent="0.25">
      <c r="A5" s="8">
        <v>3</v>
      </c>
      <c r="B5" s="35">
        <v>0</v>
      </c>
      <c r="C5" s="36">
        <v>0</v>
      </c>
      <c r="D5" s="36">
        <v>0</v>
      </c>
      <c r="E5" s="36">
        <v>10</v>
      </c>
      <c r="F5" s="36">
        <v>0</v>
      </c>
      <c r="G5" s="36">
        <v>0</v>
      </c>
      <c r="H5" s="36">
        <v>0</v>
      </c>
      <c r="I5" s="36">
        <v>0</v>
      </c>
      <c r="J5" s="37">
        <v>0</v>
      </c>
      <c r="K5" s="35">
        <v>0</v>
      </c>
      <c r="L5" s="36">
        <v>0</v>
      </c>
      <c r="M5" s="36">
        <v>0</v>
      </c>
      <c r="N5" s="36">
        <v>0</v>
      </c>
      <c r="O5" s="36">
        <v>3</v>
      </c>
      <c r="P5" s="36">
        <v>0</v>
      </c>
      <c r="Q5" s="36">
        <v>3</v>
      </c>
      <c r="R5" s="36">
        <v>4</v>
      </c>
      <c r="S5" s="43">
        <v>0</v>
      </c>
      <c r="T5" s="42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2</v>
      </c>
      <c r="AD5" s="36">
        <v>2</v>
      </c>
      <c r="AE5" s="43">
        <v>30</v>
      </c>
      <c r="AF5" s="42">
        <v>1</v>
      </c>
      <c r="AG5" s="36">
        <v>1</v>
      </c>
      <c r="AH5" s="36">
        <v>0</v>
      </c>
      <c r="AI5" s="36">
        <v>1</v>
      </c>
      <c r="AJ5" s="36">
        <v>0</v>
      </c>
      <c r="AK5" s="36">
        <v>0</v>
      </c>
      <c r="AL5" s="36">
        <v>0</v>
      </c>
      <c r="AM5" s="36">
        <v>1</v>
      </c>
      <c r="AN5" s="36">
        <v>5</v>
      </c>
      <c r="AO5" s="36">
        <v>4</v>
      </c>
      <c r="AP5" s="43">
        <v>1</v>
      </c>
      <c r="AQ5" s="42">
        <v>0</v>
      </c>
      <c r="AR5" s="36">
        <v>10</v>
      </c>
      <c r="AS5" s="36">
        <v>10</v>
      </c>
      <c r="AT5" s="43">
        <v>0</v>
      </c>
      <c r="AU5" s="42">
        <v>0</v>
      </c>
      <c r="AV5" s="36">
        <v>15</v>
      </c>
      <c r="AW5" s="36">
        <v>5</v>
      </c>
      <c r="AX5" s="43">
        <v>0</v>
      </c>
      <c r="AY5" s="42">
        <f>IF(SUM(B5:J5)&gt;0,ROUND((B5*'Coefficient Tables'!$B$7 + C5*'Coefficient Tables'!$B$8 + D5*'Coefficient Tables'!$B$9 + E5*'Coefficient Tables'!$B$10 + F5*'Coefficient Tables'!$B$11 + G5*'Coefficient Tables'!$B$12 + H5*'Coefficient Tables'!$B$13 + I5*'Coefficient Tables'!$B$14 + J5*'Coefficient Tables'!$B$15)/SUM(B5:J5),3)," - ")</f>
        <v>-0.60399999999999998</v>
      </c>
      <c r="AZ5" s="36">
        <f>IF((SUM(T5:AB5)+ IF(AC5&lt;21,AC5,20)+ IF(AD5&lt;21,AD5,20)+AE5)&gt;0,ROUND((T5*'Coefficient Tables'!$E$7 + U5*'Coefficient Tables'!$E$8 + V5*'Coefficient Tables'!$E$9 + W5*'Coefficient Tables'!$E$10 + X5*'Coefficient Tables'!$E$11 + Y5*'Coefficient Tables'!$E$12 + Z5*'Coefficient Tables'!$E$13 + AA5*'Coefficient Tables'!$E$14 + AB5*'Coefficient Tables'!$E$15 + IF(AC5&lt;21,AC5,20)*'Coefficient Tables'!$E$16 + IF(AD5&lt;21,AD5,20)*'Coefficient Tables'!$E$17 + AE5*'Coefficient Tables'!$E$18)/(SUM(T5:AB5)+ IF(AC5&lt;21,AC5,20)+ IF(AD5&lt;21,AD5,20)+AE5),3)," - ")</f>
        <v>-0.55400000000000005</v>
      </c>
      <c r="BA5" s="36">
        <f>IF(SUM(K5:S5)&gt;0,ROUND((K5*'Coefficient Tables'!$H$7 + L5*'Coefficient Tables'!$H$8 + M5*'Coefficient Tables'!$H$9 + N5*'Coefficient Tables'!$H$10 + O5*'Coefficient Tables'!$H$11 + P5*'Coefficient Tables'!$H$12 + Q5*'Coefficient Tables'!$H$13 + R5*'Coefficient Tables'!$H$14 + S5*'Coefficient Tables'!$H$15)/SUM(K5:S5),3)," - ")</f>
        <v>-0.16</v>
      </c>
      <c r="BB5" s="36">
        <f>IF((SUM(AG5:AP5)+CEILING(AF5/10,1))&gt;0,ROUND((CEILING(AF5/10,1)*'Coefficient Tables'!$K$7+AG5*'Coefficient Tables'!$K$8+AH5*'Coefficient Tables'!$K$9+AI5*'Coefficient Tables'!$K$10+AJ5*'Coefficient Tables'!$K$11+AK5*'Coefficient Tables'!$K$12+AL5*'Coefficient Tables'!$K$13+AM5*'Coefficient Tables'!$K$14+AN5*'Coefficient Tables'!$K$15+AO5*'Coefficient Tables'!$K$16+AP5*'Coefficient Tables'!$K$17)/(SUM(AG5:AP5)+CEILING(AF5/10,1)),3)," - ")</f>
        <v>-0.80800000000000005</v>
      </c>
      <c r="BC5" s="36">
        <f>IF(SUM(AQ5:AT5)&gt;0,ROUND((AQ5*'Coefficient Tables'!$N$7 + AR5*'Coefficient Tables'!$N$8 + AS5*'Coefficient Tables'!$N$9 + AT5*'Coefficient Tables'!$N$10)/SUM(AQ5:AT5),3)," -")</f>
        <v>-0.39300000000000002</v>
      </c>
      <c r="BD5" s="43">
        <f>IF(SUM(AU5:AX5)&gt;0,ROUND((AU5*'Coefficient Tables'!$P$7 + AV5*'Coefficient Tables'!$P$8 + AW5*'Coefficient Tables'!$P$9 + AX5*'Coefficient Tables'!$P$10)/SUM(AU5:AX5),3)," - ")</f>
        <v>-0.79500000000000004</v>
      </c>
    </row>
    <row r="6" spans="1:56" x14ac:dyDescent="0.25">
      <c r="A6" s="8">
        <v>4</v>
      </c>
      <c r="B6" s="35">
        <v>0</v>
      </c>
      <c r="C6" s="36">
        <v>0</v>
      </c>
      <c r="D6" s="36">
        <v>0</v>
      </c>
      <c r="E6" s="36">
        <v>10</v>
      </c>
      <c r="F6" s="36">
        <v>0</v>
      </c>
      <c r="G6" s="36">
        <v>0</v>
      </c>
      <c r="H6" s="36">
        <v>0</v>
      </c>
      <c r="I6" s="36">
        <v>0</v>
      </c>
      <c r="J6" s="37">
        <v>0</v>
      </c>
      <c r="K6" s="35">
        <v>0</v>
      </c>
      <c r="L6" s="36">
        <v>0</v>
      </c>
      <c r="M6" s="36">
        <v>0</v>
      </c>
      <c r="N6" s="36">
        <v>0</v>
      </c>
      <c r="O6" s="36">
        <v>3</v>
      </c>
      <c r="P6" s="36">
        <v>0</v>
      </c>
      <c r="Q6" s="36">
        <v>2</v>
      </c>
      <c r="R6" s="36">
        <v>5</v>
      </c>
      <c r="S6" s="43">
        <v>0</v>
      </c>
      <c r="T6" s="42">
        <v>1</v>
      </c>
      <c r="U6" s="36">
        <v>2</v>
      </c>
      <c r="V6" s="36">
        <v>0</v>
      </c>
      <c r="W6" s="36">
        <v>0</v>
      </c>
      <c r="X6" s="36">
        <v>0</v>
      </c>
      <c r="Y6" s="36">
        <v>0</v>
      </c>
      <c r="Z6" s="36">
        <v>1</v>
      </c>
      <c r="AA6" s="36">
        <v>0</v>
      </c>
      <c r="AB6" s="36">
        <v>0</v>
      </c>
      <c r="AC6" s="36">
        <v>3</v>
      </c>
      <c r="AD6" s="36">
        <v>0</v>
      </c>
      <c r="AE6" s="43">
        <v>26</v>
      </c>
      <c r="AF6" s="42">
        <v>8</v>
      </c>
      <c r="AG6" s="36">
        <v>0</v>
      </c>
      <c r="AH6" s="36">
        <v>0</v>
      </c>
      <c r="AI6" s="36">
        <v>0</v>
      </c>
      <c r="AJ6" s="36">
        <v>0</v>
      </c>
      <c r="AK6" s="36">
        <v>0</v>
      </c>
      <c r="AL6" s="36">
        <v>0</v>
      </c>
      <c r="AM6" s="36">
        <v>0</v>
      </c>
      <c r="AN6" s="36">
        <v>0</v>
      </c>
      <c r="AO6" s="36">
        <v>1</v>
      </c>
      <c r="AP6" s="43">
        <v>0</v>
      </c>
      <c r="AQ6" s="42">
        <v>0</v>
      </c>
      <c r="AR6" s="36">
        <v>7</v>
      </c>
      <c r="AS6" s="36">
        <v>13</v>
      </c>
      <c r="AT6" s="43">
        <v>0</v>
      </c>
      <c r="AU6" s="42">
        <v>1</v>
      </c>
      <c r="AV6" s="36">
        <v>15</v>
      </c>
      <c r="AW6" s="36">
        <v>4</v>
      </c>
      <c r="AX6" s="43">
        <v>0</v>
      </c>
      <c r="AY6" s="42">
        <f>IF(SUM(B6:J6)&gt;0,ROUND((B6*'Coefficient Tables'!$B$7 + C6*'Coefficient Tables'!$B$8 + D6*'Coefficient Tables'!$B$9 + E6*'Coefficient Tables'!$B$10 + F6*'Coefficient Tables'!$B$11 + G6*'Coefficient Tables'!$B$12 + H6*'Coefficient Tables'!$B$13 + I6*'Coefficient Tables'!$B$14 + J6*'Coefficient Tables'!$B$15)/SUM(B6:J6),3)," - ")</f>
        <v>-0.60399999999999998</v>
      </c>
      <c r="AZ6" s="36">
        <f>IF((SUM(T6:AB6)+ IF(AC6&lt;21,AC6,20)+ IF(AD6&lt;21,AD6,20)+AE6)&gt;0,ROUND((T6*'Coefficient Tables'!$E$7 + U6*'Coefficient Tables'!$E$8 + V6*'Coefficient Tables'!$E$9 + W6*'Coefficient Tables'!$E$10 + X6*'Coefficient Tables'!$E$11 + Y6*'Coefficient Tables'!$E$12 + Z6*'Coefficient Tables'!$E$13 + AA6*'Coefficient Tables'!$E$14 + AB6*'Coefficient Tables'!$E$15 + IF(AC6&lt;21,AC6,20)*'Coefficient Tables'!$E$16 + IF(AD6&lt;21,AD6,20)*'Coefficient Tables'!$E$17 + AE6*'Coefficient Tables'!$E$18)/(SUM(T6:AB6)+ IF(AC6&lt;21,AC6,20)+ IF(AD6&lt;21,AD6,20)+AE6),3)," - ")</f>
        <v>-0.41299999999999998</v>
      </c>
      <c r="BA6" s="36">
        <f>IF(SUM(K6:S6)&gt;0,ROUND((K6*'Coefficient Tables'!$H$7 + L6*'Coefficient Tables'!$H$8 + M6*'Coefficient Tables'!$H$9 + N6*'Coefficient Tables'!$H$10 + O6*'Coefficient Tables'!$H$11 + P6*'Coefficient Tables'!$H$12 + Q6*'Coefficient Tables'!$H$13 + R6*'Coefficient Tables'!$H$14 + S6*'Coefficient Tables'!$H$15)/SUM(K6:S6),3)," - ")</f>
        <v>-0.32500000000000001</v>
      </c>
      <c r="BB6" s="36">
        <f>IF((SUM(AG6:AP6)+CEILING(AF6/10,1))&gt;0,ROUND((CEILING(AF6/10,1)*'Coefficient Tables'!$K$7+AG6*'Coefficient Tables'!$K$8+AH6*'Coefficient Tables'!$K$9+AI6*'Coefficient Tables'!$K$10+AJ6*'Coefficient Tables'!$K$11+AK6*'Coefficient Tables'!$K$12+AL6*'Coefficient Tables'!$K$13+AM6*'Coefficient Tables'!$K$14+AN6*'Coefficient Tables'!$K$15+AO6*'Coefficient Tables'!$K$16+AP6*'Coefficient Tables'!$K$17)/(SUM(AG6:AP6)+CEILING(AF6/10,1)),3)," - ")</f>
        <v>-0.192</v>
      </c>
      <c r="BC6" s="36">
        <f>IF(SUM(AQ6:AT6)&gt;0,ROUND((AQ6*'Coefficient Tables'!$N$7 + AR6*'Coefficient Tables'!$N$8 + AS6*'Coefficient Tables'!$N$9 + AT6*'Coefficient Tables'!$N$10)/SUM(AQ6:AT6),3)," -")</f>
        <v>-0.13</v>
      </c>
      <c r="BD6" s="43">
        <f>IF(SUM(AU6:AX6)&gt;0,ROUND((AU6*'Coefficient Tables'!$P$7 + AV6*'Coefficient Tables'!$P$8 + AW6*'Coefficient Tables'!$P$9 + AX6*'Coefficient Tables'!$P$10)/SUM(AU6:AX6),3)," - ")</f>
        <v>-0.85699999999999998</v>
      </c>
    </row>
    <row r="7" spans="1:56" x14ac:dyDescent="0.25">
      <c r="A7" s="8">
        <v>5</v>
      </c>
      <c r="B7" s="35">
        <v>0</v>
      </c>
      <c r="C7" s="36">
        <v>0</v>
      </c>
      <c r="D7" s="36">
        <v>0</v>
      </c>
      <c r="E7" s="36">
        <v>9</v>
      </c>
      <c r="F7" s="36">
        <v>0</v>
      </c>
      <c r="G7" s="36">
        <v>1</v>
      </c>
      <c r="H7" s="36">
        <v>0</v>
      </c>
      <c r="I7" s="36">
        <v>0</v>
      </c>
      <c r="J7" s="37">
        <v>0</v>
      </c>
      <c r="K7" s="35">
        <v>0</v>
      </c>
      <c r="L7" s="36">
        <v>0</v>
      </c>
      <c r="M7" s="36">
        <v>0</v>
      </c>
      <c r="N7" s="36">
        <v>0</v>
      </c>
      <c r="O7" s="36">
        <v>4</v>
      </c>
      <c r="P7" s="36">
        <v>2</v>
      </c>
      <c r="Q7" s="36">
        <v>4</v>
      </c>
      <c r="R7" s="36">
        <v>0</v>
      </c>
      <c r="S7" s="43">
        <v>0</v>
      </c>
      <c r="T7" s="42">
        <v>1</v>
      </c>
      <c r="U7" s="36">
        <v>1</v>
      </c>
      <c r="V7" s="36">
        <v>0</v>
      </c>
      <c r="W7" s="36">
        <v>0</v>
      </c>
      <c r="X7" s="36">
        <v>0</v>
      </c>
      <c r="Y7" s="36">
        <v>1</v>
      </c>
      <c r="Z7" s="36">
        <v>1</v>
      </c>
      <c r="AA7" s="36">
        <v>0</v>
      </c>
      <c r="AB7" s="36">
        <v>0</v>
      </c>
      <c r="AC7" s="36">
        <v>4</v>
      </c>
      <c r="AD7" s="36">
        <v>1</v>
      </c>
      <c r="AE7" s="43">
        <v>26</v>
      </c>
      <c r="AF7" s="42">
        <v>8</v>
      </c>
      <c r="AG7" s="36">
        <v>1</v>
      </c>
      <c r="AH7" s="36">
        <v>0</v>
      </c>
      <c r="AI7" s="36">
        <v>0</v>
      </c>
      <c r="AJ7" s="36">
        <v>0</v>
      </c>
      <c r="AK7" s="36">
        <v>1</v>
      </c>
      <c r="AL7" s="36">
        <v>0</v>
      </c>
      <c r="AM7" s="36">
        <v>0</v>
      </c>
      <c r="AN7" s="36">
        <v>0</v>
      </c>
      <c r="AO7" s="36">
        <v>1</v>
      </c>
      <c r="AP7" s="43">
        <v>0</v>
      </c>
      <c r="AQ7" s="42">
        <v>0</v>
      </c>
      <c r="AR7" s="36">
        <v>5</v>
      </c>
      <c r="AS7" s="36">
        <v>14</v>
      </c>
      <c r="AT7" s="43">
        <v>1</v>
      </c>
      <c r="AU7" s="42">
        <v>1</v>
      </c>
      <c r="AV7" s="36">
        <v>14</v>
      </c>
      <c r="AW7" s="36">
        <v>4</v>
      </c>
      <c r="AX7" s="43">
        <v>0</v>
      </c>
      <c r="AY7" s="42">
        <f>IF(SUM(B7:J7)&gt;0,ROUND((B7*'Coefficient Tables'!$B$7 + C7*'Coefficient Tables'!$B$8 + D7*'Coefficient Tables'!$B$9 + E7*'Coefficient Tables'!$B$10 + F7*'Coefficient Tables'!$B$11 + G7*'Coefficient Tables'!$B$12 + H7*'Coefficient Tables'!$B$13 + I7*'Coefficient Tables'!$B$14 + J7*'Coefficient Tables'!$B$15)/SUM(B7:J7),3)," - ")</f>
        <v>-0.77600000000000002</v>
      </c>
      <c r="AZ7" s="36">
        <f>IF((SUM(T7:AB7)+ IF(AC7&lt;21,AC7,20)+ IF(AD7&lt;21,AD7,20)+AE7)&gt;0,ROUND((T7*'Coefficient Tables'!$E$7 + U7*'Coefficient Tables'!$E$8 + V7*'Coefficient Tables'!$E$9 + W7*'Coefficient Tables'!$E$10 + X7*'Coefficient Tables'!$E$11 + Y7*'Coefficient Tables'!$E$12 + Z7*'Coefficient Tables'!$E$13 + AA7*'Coefficient Tables'!$E$14 + AB7*'Coefficient Tables'!$E$15 + IF(AC7&lt;21,AC7,20)*'Coefficient Tables'!$E$16 + IF(AD7&lt;21,AD7,20)*'Coefficient Tables'!$E$17 + AE7*'Coefficient Tables'!$E$18)/(SUM(T7:AB7)+ IF(AC7&lt;21,AC7,20)+ IF(AD7&lt;21,AD7,20)+AE7),3)," - ")</f>
        <v>-0.32200000000000001</v>
      </c>
      <c r="BA7" s="36">
        <f>IF(SUM(K7:S7)&gt;0,ROUND((K7*'Coefficient Tables'!$H$7 + L7*'Coefficient Tables'!$H$8 + M7*'Coefficient Tables'!$H$9 + N7*'Coefficient Tables'!$H$10 + O7*'Coefficient Tables'!$H$11 + P7*'Coefficient Tables'!$H$12 + Q7*'Coefficient Tables'!$H$13 + R7*'Coefficient Tables'!$H$14 + S7*'Coefficient Tables'!$H$15)/SUM(K7:S7),3)," - ")</f>
        <v>0.70799999999999996</v>
      </c>
      <c r="BB7" s="36">
        <f>IF((SUM(AG7:AP7)+CEILING(AF7/10,1))&gt;0,ROUND((CEILING(AF7/10,1)*'Coefficient Tables'!$K$7+AG7*'Coefficient Tables'!$K$8+AH7*'Coefficient Tables'!$K$9+AI7*'Coefficient Tables'!$K$10+AJ7*'Coefficient Tables'!$K$11+AK7*'Coefficient Tables'!$K$12+AL7*'Coefficient Tables'!$K$13+AM7*'Coefficient Tables'!$K$14+AN7*'Coefficient Tables'!$K$15+AO7*'Coefficient Tables'!$K$16+AP7*'Coefficient Tables'!$K$17)/(SUM(AG7:AP7)+CEILING(AF7/10,1)),3)," - ")</f>
        <v>-0.63100000000000001</v>
      </c>
      <c r="BC7" s="36">
        <f>IF(SUM(AQ7:AT7)&gt;0,ROUND((AQ7*'Coefficient Tables'!$N$7 + AR7*'Coefficient Tables'!$N$8 + AS7*'Coefficient Tables'!$N$9 + AT7*'Coefficient Tables'!$N$10)/SUM(AQ7:AT7),3)," -")</f>
        <v>9.1999999999999998E-2</v>
      </c>
      <c r="BD7" s="43">
        <f>IF(SUM(AU7:AX7)&gt;0,ROUND((AU7*'Coefficient Tables'!$P$7 + AV7*'Coefficient Tables'!$P$8 + AW7*'Coefficient Tables'!$P$9 + AX7*'Coefficient Tables'!$P$10)/SUM(AU7:AX7),3)," - ")</f>
        <v>-0.84</v>
      </c>
    </row>
    <row r="8" spans="1:56" x14ac:dyDescent="0.25">
      <c r="A8" s="8">
        <v>6</v>
      </c>
      <c r="B8" s="35">
        <v>0</v>
      </c>
      <c r="C8" s="36">
        <v>0</v>
      </c>
      <c r="D8" s="36">
        <v>0</v>
      </c>
      <c r="E8" s="36">
        <v>10</v>
      </c>
      <c r="F8" s="36">
        <v>0</v>
      </c>
      <c r="G8" s="36">
        <v>0</v>
      </c>
      <c r="H8" s="36">
        <v>0</v>
      </c>
      <c r="I8" s="36">
        <v>0</v>
      </c>
      <c r="J8" s="37">
        <v>0</v>
      </c>
      <c r="K8" s="35">
        <v>0</v>
      </c>
      <c r="L8" s="36">
        <v>0</v>
      </c>
      <c r="M8" s="36">
        <v>0</v>
      </c>
      <c r="N8" s="36">
        <v>0</v>
      </c>
      <c r="O8" s="36">
        <v>3</v>
      </c>
      <c r="P8" s="36">
        <v>0</v>
      </c>
      <c r="Q8" s="36">
        <v>3</v>
      </c>
      <c r="R8" s="36">
        <v>2</v>
      </c>
      <c r="S8" s="43">
        <v>2</v>
      </c>
      <c r="T8" s="42">
        <v>0</v>
      </c>
      <c r="U8" s="36">
        <v>5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7</v>
      </c>
      <c r="AD8" s="36">
        <v>4</v>
      </c>
      <c r="AE8" s="43">
        <v>25</v>
      </c>
      <c r="AF8" s="42">
        <v>10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  <c r="AP8" s="43">
        <v>0</v>
      </c>
      <c r="AQ8" s="42">
        <v>0</v>
      </c>
      <c r="AR8" s="36">
        <v>10</v>
      </c>
      <c r="AS8" s="36">
        <v>9</v>
      </c>
      <c r="AT8" s="43">
        <v>1</v>
      </c>
      <c r="AU8" s="42">
        <v>0</v>
      </c>
      <c r="AV8" s="36">
        <v>13</v>
      </c>
      <c r="AW8" s="36">
        <v>7</v>
      </c>
      <c r="AX8" s="43">
        <v>0</v>
      </c>
      <c r="AY8" s="42">
        <f>IF(SUM(B8:J8)&gt;0,ROUND((B8*'Coefficient Tables'!$B$7 + C8*'Coefficient Tables'!$B$8 + D8*'Coefficient Tables'!$B$9 + E8*'Coefficient Tables'!$B$10 + F8*'Coefficient Tables'!$B$11 + G8*'Coefficient Tables'!$B$12 + H8*'Coefficient Tables'!$B$13 + I8*'Coefficient Tables'!$B$14 + J8*'Coefficient Tables'!$B$15)/SUM(B8:J8),3)," - ")</f>
        <v>-0.60399999999999998</v>
      </c>
      <c r="AZ8" s="36">
        <f>IF((SUM(T8:AB8)+ IF(AC8&lt;21,AC8,20)+ IF(AD8&lt;21,AD8,20)+AE8)&gt;0,ROUND((T8*'Coefficient Tables'!$E$7 + U8*'Coefficient Tables'!$E$8 + V8*'Coefficient Tables'!$E$9 + W8*'Coefficient Tables'!$E$10 + X8*'Coefficient Tables'!$E$11 + Y8*'Coefficient Tables'!$E$12 + Z8*'Coefficient Tables'!$E$13 + AA8*'Coefficient Tables'!$E$14 + AB8*'Coefficient Tables'!$E$15 + IF(AC8&lt;21,AC8,20)*'Coefficient Tables'!$E$16 + IF(AD8&lt;21,AD8,20)*'Coefficient Tables'!$E$17 + AE8*'Coefficient Tables'!$E$18)/(SUM(T8:AB8)+ IF(AC8&lt;21,AC8,20)+ IF(AD8&lt;21,AD8,20)+AE8),3)," - ")</f>
        <v>-4.2999999999999997E-2</v>
      </c>
      <c r="BA8" s="36">
        <f>IF(SUM(K8:S8)&gt;0,ROUND((K8*'Coefficient Tables'!$H$7 + L8*'Coefficient Tables'!$H$8 + M8*'Coefficient Tables'!$H$9 + N8*'Coefficient Tables'!$H$10 + O8*'Coefficient Tables'!$H$11 + P8*'Coefficient Tables'!$H$12 + Q8*'Coefficient Tables'!$H$13 + R8*'Coefficient Tables'!$H$14 + S8*'Coefficient Tables'!$H$15)/SUM(K8:S8),3)," - ")</f>
        <v>-0.16</v>
      </c>
      <c r="BB8" s="36">
        <f>IF((SUM(AG8:AP8)+CEILING(AF8/10,1))&gt;0,ROUND((CEILING(AF8/10,1)*'Coefficient Tables'!$K$7+AG8*'Coefficient Tables'!$K$8+AH8*'Coefficient Tables'!$K$9+AI8*'Coefficient Tables'!$K$10+AJ8*'Coefficient Tables'!$K$11+AK8*'Coefficient Tables'!$K$12+AL8*'Coefficient Tables'!$K$13+AM8*'Coefficient Tables'!$K$14+AN8*'Coefficient Tables'!$K$15+AO8*'Coefficient Tables'!$K$16+AP8*'Coefficient Tables'!$K$17)/(SUM(AG8:AP8)+CEILING(AF8/10,1)),3)," - ")</f>
        <v>0.71</v>
      </c>
      <c r="BC8" s="36">
        <f>IF(SUM(AQ8:AT8)&gt;0,ROUND((AQ8*'Coefficient Tables'!$N$7 + AR8*'Coefficient Tables'!$N$8 + AS8*'Coefficient Tables'!$N$9 + AT8*'Coefficient Tables'!$N$10)/SUM(AQ8:AT8),3)," -")</f>
        <v>-0.34599999999999997</v>
      </c>
      <c r="BD8" s="43">
        <f>IF(SUM(AU8:AX8)&gt;0,ROUND((AU8*'Coefficient Tables'!$P$7 + AV8*'Coefficient Tables'!$P$8 + AW8*'Coefficient Tables'!$P$9 + AX8*'Coefficient Tables'!$P$10)/SUM(AU8:AX8),3)," - ")</f>
        <v>-0.64</v>
      </c>
    </row>
    <row r="9" spans="1:56" x14ac:dyDescent="0.25">
      <c r="A9" s="8">
        <v>7</v>
      </c>
      <c r="B9" s="35">
        <v>0</v>
      </c>
      <c r="C9" s="36">
        <v>0</v>
      </c>
      <c r="D9" s="36">
        <v>0</v>
      </c>
      <c r="E9" s="36">
        <v>8</v>
      </c>
      <c r="F9" s="36">
        <v>0</v>
      </c>
      <c r="G9" s="36">
        <v>2</v>
      </c>
      <c r="H9" s="36">
        <v>0</v>
      </c>
      <c r="I9" s="36">
        <v>0</v>
      </c>
      <c r="J9" s="37">
        <v>0</v>
      </c>
      <c r="K9" s="35">
        <v>0</v>
      </c>
      <c r="L9" s="36">
        <v>0</v>
      </c>
      <c r="M9" s="36">
        <v>0</v>
      </c>
      <c r="N9" s="36">
        <v>0</v>
      </c>
      <c r="O9" s="36">
        <v>1</v>
      </c>
      <c r="P9" s="36">
        <v>0</v>
      </c>
      <c r="Q9" s="36">
        <v>1</v>
      </c>
      <c r="R9" s="36">
        <v>7</v>
      </c>
      <c r="S9" s="43">
        <v>1</v>
      </c>
      <c r="T9" s="42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2</v>
      </c>
      <c r="AD9" s="36">
        <v>2</v>
      </c>
      <c r="AE9" s="43">
        <v>30</v>
      </c>
      <c r="AF9" s="42">
        <v>9</v>
      </c>
      <c r="AG9" s="36">
        <v>0</v>
      </c>
      <c r="AH9" s="36">
        <v>0</v>
      </c>
      <c r="AI9" s="36">
        <v>0</v>
      </c>
      <c r="AJ9" s="36">
        <v>0</v>
      </c>
      <c r="AK9" s="36">
        <v>1</v>
      </c>
      <c r="AL9" s="36">
        <v>0</v>
      </c>
      <c r="AM9" s="36">
        <v>0</v>
      </c>
      <c r="AN9" s="36">
        <v>1</v>
      </c>
      <c r="AO9" s="36">
        <v>0</v>
      </c>
      <c r="AP9" s="43">
        <v>0</v>
      </c>
      <c r="AQ9" s="42">
        <v>1</v>
      </c>
      <c r="AR9" s="36">
        <v>8</v>
      </c>
      <c r="AS9" s="36">
        <v>10</v>
      </c>
      <c r="AT9" s="43">
        <v>1</v>
      </c>
      <c r="AU9" s="42">
        <v>1</v>
      </c>
      <c r="AV9" s="36">
        <v>14</v>
      </c>
      <c r="AW9" s="36">
        <v>4</v>
      </c>
      <c r="AX9" s="43">
        <v>1</v>
      </c>
      <c r="AY9" s="42">
        <f>IF(SUM(B9:J9)&gt;0,ROUND((B9*'Coefficient Tables'!$B$7 + C9*'Coefficient Tables'!$B$8 + D9*'Coefficient Tables'!$B$9 + E9*'Coefficient Tables'!$B$10 + F9*'Coefficient Tables'!$B$11 + G9*'Coefficient Tables'!$B$12 + H9*'Coefficient Tables'!$B$13 + I9*'Coefficient Tables'!$B$14 + J9*'Coefficient Tables'!$B$15)/SUM(B9:J9),3)," - ")</f>
        <v>-0.94899999999999995</v>
      </c>
      <c r="AZ9" s="36">
        <f>IF((SUM(T9:AB9)+ IF(AC9&lt;21,AC9,20)+ IF(AD9&lt;21,AD9,20)+AE9)&gt;0,ROUND((T9*'Coefficient Tables'!$E$7 + U9*'Coefficient Tables'!$E$8 + V9*'Coefficient Tables'!$E$9 + W9*'Coefficient Tables'!$E$10 + X9*'Coefficient Tables'!$E$11 + Y9*'Coefficient Tables'!$E$12 + Z9*'Coefficient Tables'!$E$13 + AA9*'Coefficient Tables'!$E$14 + AB9*'Coefficient Tables'!$E$15 + IF(AC9&lt;21,AC9,20)*'Coefficient Tables'!$E$16 + IF(AD9&lt;21,AD9,20)*'Coefficient Tables'!$E$17 + AE9*'Coefficient Tables'!$E$18)/(SUM(T9:AB9)+ IF(AC9&lt;21,AC9,20)+ IF(AD9&lt;21,AD9,20)+AE9),3)," - ")</f>
        <v>-0.55400000000000005</v>
      </c>
      <c r="BA9" s="36">
        <f>IF(SUM(K9:S9)&gt;0,ROUND((K9*'Coefficient Tables'!$H$7 + L9*'Coefficient Tables'!$H$8 + M9*'Coefficient Tables'!$H$9 + N9*'Coefficient Tables'!$H$10 + O9*'Coefficient Tables'!$H$11 + P9*'Coefficient Tables'!$H$12 + Q9*'Coefficient Tables'!$H$13 + R9*'Coefficient Tables'!$H$14 + S9*'Coefficient Tables'!$H$15)/SUM(K9:S9),3)," - ")</f>
        <v>-0.85199999999999998</v>
      </c>
      <c r="BB9" s="36">
        <f>IF((SUM(AG9:AP9)+CEILING(AF9/10,1))&gt;0,ROUND((CEILING(AF9/10,1)*'Coefficient Tables'!$K$7+AG9*'Coefficient Tables'!$K$8+AH9*'Coefficient Tables'!$K$9+AI9*'Coefficient Tables'!$K$10+AJ9*'Coefficient Tables'!$K$11+AK9*'Coefficient Tables'!$K$12+AL9*'Coefficient Tables'!$K$13+AM9*'Coefficient Tables'!$K$14+AN9*'Coefficient Tables'!$K$15+AO9*'Coefficient Tables'!$K$16+AP9*'Coefficient Tables'!$K$17)/(SUM(AG9:AP9)+CEILING(AF9/10,1)),3)," - ")</f>
        <v>-0.77600000000000002</v>
      </c>
      <c r="BC9" s="36">
        <f>IF(SUM(AQ9:AT9)&gt;0,ROUND((AQ9*'Coefficient Tables'!$N$7 + AR9*'Coefficient Tables'!$N$8 + AS9*'Coefficient Tables'!$N$9 + AT9*'Coefficient Tables'!$N$10)/SUM(AQ9:AT9),3)," -")</f>
        <v>-0.21099999999999999</v>
      </c>
      <c r="BD9" s="43">
        <f>IF(SUM(AU9:AX9)&gt;0,ROUND((AU9*'Coefficient Tables'!$P$7 + AV9*'Coefficient Tables'!$P$8 + AW9*'Coefficient Tables'!$P$9 + AX9*'Coefficient Tables'!$P$10)/SUM(AU9:AX9),3)," - ")</f>
        <v>-0.70499999999999996</v>
      </c>
    </row>
    <row r="10" spans="1:56" x14ac:dyDescent="0.25">
      <c r="A10" s="8"/>
      <c r="B10" s="35"/>
      <c r="C10" s="36"/>
      <c r="D10" s="36"/>
      <c r="E10" s="36"/>
      <c r="F10" s="36"/>
      <c r="G10" s="36"/>
      <c r="H10" s="36"/>
      <c r="I10" s="36"/>
      <c r="J10" s="37"/>
      <c r="K10" s="35"/>
      <c r="L10" s="36"/>
      <c r="M10" s="36"/>
      <c r="N10" s="36"/>
      <c r="O10" s="36"/>
      <c r="P10" s="36"/>
      <c r="Q10" s="36"/>
      <c r="R10" s="36"/>
      <c r="S10" s="43"/>
      <c r="T10" s="42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43"/>
      <c r="AF10" s="42"/>
      <c r="AG10" s="36"/>
      <c r="AH10" s="36"/>
      <c r="AI10" s="36"/>
      <c r="AJ10" s="36"/>
      <c r="AK10" s="36"/>
      <c r="AL10" s="36"/>
      <c r="AM10" s="36"/>
      <c r="AN10" s="36"/>
      <c r="AO10" s="36"/>
      <c r="AP10" s="43"/>
      <c r="AQ10" s="42"/>
      <c r="AR10" s="36"/>
      <c r="AS10" s="36"/>
      <c r="AT10" s="43"/>
      <c r="AU10" s="42"/>
      <c r="AV10" s="36"/>
      <c r="AW10" s="36"/>
      <c r="AX10" s="43"/>
      <c r="AY10" s="42" t="str">
        <f>IF(SUM(B10:J10)&gt;0,ROUND((B10*'Coefficient Tables'!$B$7 + C10*'Coefficient Tables'!$B$8 + D10*'Coefficient Tables'!$B$9 + E10*'Coefficient Tables'!$B$10 + F10*'Coefficient Tables'!$B$11 + G10*'Coefficient Tables'!$B$12 + H10*'Coefficient Tables'!$B$13 + I10*'Coefficient Tables'!$B$14 + J10*'Coefficient Tables'!$B$15)/SUM(B10:J10),3)," - ")</f>
        <v xml:space="preserve"> - </v>
      </c>
      <c r="AZ10" s="36" t="str">
        <f>IF((SUM(T10:AB10)+ IF(AC10&lt;21,AC10,20)+ IF(AD10&lt;21,AD10,20)+AE10)&gt;0,ROUND((T10*'Coefficient Tables'!$E$7 + U10*'Coefficient Tables'!$E$8 + V10*'Coefficient Tables'!$E$9 + W10*'Coefficient Tables'!$E$10 + X10*'Coefficient Tables'!$E$11 + Y10*'Coefficient Tables'!$E$12 + Z10*'Coefficient Tables'!$E$13 + AA10*'Coefficient Tables'!$E$14 + AB10*'Coefficient Tables'!$E$15 + IF(AC10&lt;21,AC10,20)*'Coefficient Tables'!$E$16 + IF(AD10&lt;21,AD10,20)*'Coefficient Tables'!$E$17 + AE10*'Coefficient Tables'!$E$18)/(SUM(T10:AB10)+ IF(AC10&lt;21,AC10,20)+ IF(AD10&lt;21,AD10,20)+AE10),3)," - ")</f>
        <v xml:space="preserve"> - </v>
      </c>
      <c r="BA10" s="36" t="str">
        <f>IF(SUM(K10:S10)&gt;0,ROUND((K10*'Coefficient Tables'!$H$7 + L10*'Coefficient Tables'!$H$8 + M10*'Coefficient Tables'!$H$9 + N10*'Coefficient Tables'!$H$10 + O10*'Coefficient Tables'!$H$11 + P10*'Coefficient Tables'!$H$12 + Q10*'Coefficient Tables'!$H$13 + R10*'Coefficient Tables'!$H$14 + S10*'Coefficient Tables'!$H$15)/SUM(K10:S10),3)," - ")</f>
        <v xml:space="preserve"> - </v>
      </c>
      <c r="BB10" s="36" t="str">
        <f>IF((SUM(AG10:AP10)+CEILING(AF10/10,1))&gt;0,ROUND((CEILING(AF10/10,1)*'Coefficient Tables'!$K$7+AG10*'Coefficient Tables'!$K$8+AH10*'Coefficient Tables'!$K$9+AI10*'Coefficient Tables'!$K$10+AJ10*'Coefficient Tables'!$K$11+AK10*'Coefficient Tables'!$K$12+AL10*'Coefficient Tables'!$K$13+AM10*'Coefficient Tables'!$K$14+AN10*'Coefficient Tables'!$K$15+AO10*'Coefficient Tables'!$K$16+AP10*'Coefficient Tables'!$K$17)/(SUM(AG10:AP10)+CEILING(AF10/10,1)),3)," - ")</f>
        <v xml:space="preserve"> - </v>
      </c>
      <c r="BC10" s="36" t="str">
        <f>IF(SUM(AQ10:AT10)&gt;0,ROUND((AQ10*'Coefficient Tables'!$N$7 + AR10*'Coefficient Tables'!$N$8 + AS10*'Coefficient Tables'!$N$9 + AT10*'Coefficient Tables'!$N$10)/SUM(AQ10:AT10),3)," -")</f>
        <v xml:space="preserve"> -</v>
      </c>
      <c r="BD10" s="43" t="str">
        <f>IF(SUM(AU10:AX10)&gt;0,ROUND((AU10*'Coefficient Tables'!$P$7 + AV10*'Coefficient Tables'!$P$8 + AW10*'Coefficient Tables'!$P$9 + AX10*'Coefficient Tables'!$P$10)/SUM(AU10:AX10),3)," - ")</f>
        <v xml:space="preserve"> - </v>
      </c>
    </row>
    <row r="11" spans="1:56" x14ac:dyDescent="0.25">
      <c r="A11" s="8"/>
      <c r="B11" s="35"/>
      <c r="C11" s="36"/>
      <c r="D11" s="36"/>
      <c r="E11" s="36"/>
      <c r="F11" s="36"/>
      <c r="G11" s="36"/>
      <c r="H11" s="36"/>
      <c r="I11" s="36"/>
      <c r="J11" s="37"/>
      <c r="K11" s="35"/>
      <c r="L11" s="36"/>
      <c r="M11" s="36"/>
      <c r="N11" s="36"/>
      <c r="O11" s="36"/>
      <c r="P11" s="36"/>
      <c r="Q11" s="36"/>
      <c r="R11" s="36"/>
      <c r="S11" s="43"/>
      <c r="T11" s="42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43"/>
      <c r="AF11" s="42"/>
      <c r="AG11" s="36"/>
      <c r="AH11" s="36"/>
      <c r="AI11" s="36"/>
      <c r="AJ11" s="36"/>
      <c r="AK11" s="36"/>
      <c r="AL11" s="36"/>
      <c r="AM11" s="36"/>
      <c r="AN11" s="36"/>
      <c r="AO11" s="36"/>
      <c r="AP11" s="43"/>
      <c r="AQ11" s="42"/>
      <c r="AR11" s="36"/>
      <c r="AS11" s="36"/>
      <c r="AT11" s="43"/>
      <c r="AU11" s="42"/>
      <c r="AV11" s="36"/>
      <c r="AW11" s="36"/>
      <c r="AX11" s="43"/>
      <c r="AY11" s="42" t="str">
        <f>IF(SUM(B11:J11)&gt;0,ROUND((B11*'Coefficient Tables'!$B$7 + C11*'Coefficient Tables'!$B$8 + D11*'Coefficient Tables'!$B$9 + E11*'Coefficient Tables'!$B$10 + F11*'Coefficient Tables'!$B$11 + G11*'Coefficient Tables'!$B$12 + H11*'Coefficient Tables'!$B$13 + I11*'Coefficient Tables'!$B$14 + J11*'Coefficient Tables'!$B$15)/SUM(B11:J11),3)," - ")</f>
        <v xml:space="preserve"> - </v>
      </c>
      <c r="AZ11" s="36" t="str">
        <f>IF((SUM(T11:AB11)+ IF(AC11&lt;21,AC11,20)+ IF(AD11&lt;21,AD11,20)+AE11)&gt;0,ROUND((T11*'Coefficient Tables'!$E$7 + U11*'Coefficient Tables'!$E$8 + V11*'Coefficient Tables'!$E$9 + W11*'Coefficient Tables'!$E$10 + X11*'Coefficient Tables'!$E$11 + Y11*'Coefficient Tables'!$E$12 + Z11*'Coefficient Tables'!$E$13 + AA11*'Coefficient Tables'!$E$14 + AB11*'Coefficient Tables'!$E$15 + IF(AC11&lt;21,AC11,20)*'Coefficient Tables'!$E$16 + IF(AD11&lt;21,AD11,20)*'Coefficient Tables'!$E$17 + AE11*'Coefficient Tables'!$E$18)/(SUM(T11:AB11)+ IF(AC11&lt;21,AC11,20)+ IF(AD11&lt;21,AD11,20)+AE11),3)," - ")</f>
        <v xml:space="preserve"> - </v>
      </c>
      <c r="BA11" s="36" t="str">
        <f>IF(SUM(K11:S11)&gt;0,ROUND((K11*'Coefficient Tables'!$H$7 + L11*'Coefficient Tables'!$H$8 + M11*'Coefficient Tables'!$H$9 + N11*'Coefficient Tables'!$H$10 + O11*'Coefficient Tables'!$H$11 + P11*'Coefficient Tables'!$H$12 + Q11*'Coefficient Tables'!$H$13 + R11*'Coefficient Tables'!$H$14 + S11*'Coefficient Tables'!$H$15)/SUM(K11:S11),3)," - ")</f>
        <v xml:space="preserve"> - </v>
      </c>
      <c r="BB11" s="36" t="str">
        <f>IF((SUM(AG11:AP11)+CEILING(AF11/10,1))&gt;0,ROUND((CEILING(AF11/10,1)*'Coefficient Tables'!$K$7+AG11*'Coefficient Tables'!$K$8+AH11*'Coefficient Tables'!$K$9+AI11*'Coefficient Tables'!$K$10+AJ11*'Coefficient Tables'!$K$11+AK11*'Coefficient Tables'!$K$12+AL11*'Coefficient Tables'!$K$13+AM11*'Coefficient Tables'!$K$14+AN11*'Coefficient Tables'!$K$15+AO11*'Coefficient Tables'!$K$16+AP11*'Coefficient Tables'!$K$17)/(SUM(AG11:AP11)+CEILING(AF11/10,1)),3)," - ")</f>
        <v xml:space="preserve"> - </v>
      </c>
      <c r="BC11" s="36" t="str">
        <f>IF(SUM(AQ11:AT11)&gt;0,ROUND((AQ11*'Coefficient Tables'!$N$7 + AR11*'Coefficient Tables'!$N$8 + AS11*'Coefficient Tables'!$N$9 + AT11*'Coefficient Tables'!$N$10)/SUM(AQ11:AT11),3)," -")</f>
        <v xml:space="preserve"> -</v>
      </c>
      <c r="BD11" s="43" t="str">
        <f>IF(SUM(AU11:AX11)&gt;0,ROUND((AU11*'Coefficient Tables'!$P$7 + AV11*'Coefficient Tables'!$P$8 + AW11*'Coefficient Tables'!$P$9 + AX11*'Coefficient Tables'!$P$10)/SUM(AU11:AX11),3)," - ")</f>
        <v xml:space="preserve"> - </v>
      </c>
    </row>
    <row r="12" spans="1:56" x14ac:dyDescent="0.25">
      <c r="A12" s="8"/>
      <c r="B12" s="35"/>
      <c r="C12" s="36"/>
      <c r="D12" s="36"/>
      <c r="E12" s="36"/>
      <c r="F12" s="36"/>
      <c r="G12" s="36"/>
      <c r="H12" s="36"/>
      <c r="I12" s="36"/>
      <c r="J12" s="37"/>
      <c r="K12" s="35"/>
      <c r="L12" s="36"/>
      <c r="M12" s="36"/>
      <c r="N12" s="36"/>
      <c r="O12" s="36"/>
      <c r="P12" s="36"/>
      <c r="Q12" s="36"/>
      <c r="R12" s="36"/>
      <c r="S12" s="43"/>
      <c r="T12" s="42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43"/>
      <c r="AF12" s="42"/>
      <c r="AG12" s="36"/>
      <c r="AH12" s="36"/>
      <c r="AI12" s="36"/>
      <c r="AJ12" s="36"/>
      <c r="AK12" s="36"/>
      <c r="AL12" s="36"/>
      <c r="AM12" s="36"/>
      <c r="AN12" s="36"/>
      <c r="AO12" s="36"/>
      <c r="AP12" s="43"/>
      <c r="AQ12" s="42"/>
      <c r="AR12" s="36"/>
      <c r="AS12" s="36"/>
      <c r="AT12" s="43"/>
      <c r="AU12" s="42"/>
      <c r="AV12" s="36"/>
      <c r="AW12" s="36"/>
      <c r="AX12" s="43"/>
      <c r="AY12" s="42" t="str">
        <f>IF(SUM(B12:J12)&gt;0,ROUND((B12*'Coefficient Tables'!$B$7 + C12*'Coefficient Tables'!$B$8 + D12*'Coefficient Tables'!$B$9 + E12*'Coefficient Tables'!$B$10 + F12*'Coefficient Tables'!$B$11 + G12*'Coefficient Tables'!$B$12 + H12*'Coefficient Tables'!$B$13 + I12*'Coefficient Tables'!$B$14 + J12*'Coefficient Tables'!$B$15)/SUM(B12:J12),3)," - ")</f>
        <v xml:space="preserve"> - </v>
      </c>
      <c r="AZ12" s="36" t="str">
        <f>IF((SUM(T12:AB12)+ IF(AC12&lt;21,AC12,20)+ IF(AD12&lt;21,AD12,20)+AE12)&gt;0,ROUND((T12*'Coefficient Tables'!$E$7 + U12*'Coefficient Tables'!$E$8 + V12*'Coefficient Tables'!$E$9 + W12*'Coefficient Tables'!$E$10 + X12*'Coefficient Tables'!$E$11 + Y12*'Coefficient Tables'!$E$12 + Z12*'Coefficient Tables'!$E$13 + AA12*'Coefficient Tables'!$E$14 + AB12*'Coefficient Tables'!$E$15 + IF(AC12&lt;21,AC12,20)*'Coefficient Tables'!$E$16 + IF(AD12&lt;21,AD12,20)*'Coefficient Tables'!$E$17 + AE12*'Coefficient Tables'!$E$18)/(SUM(T12:AB12)+ IF(AC12&lt;21,AC12,20)+ IF(AD12&lt;21,AD12,20)+AE12),3)," - ")</f>
        <v xml:space="preserve"> - </v>
      </c>
      <c r="BA12" s="36" t="str">
        <f>IF(SUM(K12:S12)&gt;0,ROUND((K12*'Coefficient Tables'!$H$7 + L12*'Coefficient Tables'!$H$8 + M12*'Coefficient Tables'!$H$9 + N12*'Coefficient Tables'!$H$10 + O12*'Coefficient Tables'!$H$11 + P12*'Coefficient Tables'!$H$12 + Q12*'Coefficient Tables'!$H$13 + R12*'Coefficient Tables'!$H$14 + S12*'Coefficient Tables'!$H$15)/SUM(K12:S12),3)," - ")</f>
        <v xml:space="preserve"> - </v>
      </c>
      <c r="BB12" s="36" t="str">
        <f>IF((SUM(AG12:AP12)+CEILING(AF12/10,1))&gt;0,ROUND((CEILING(AF12/10,1)*'Coefficient Tables'!$K$7+AG12*'Coefficient Tables'!$K$8+AH12*'Coefficient Tables'!$K$9+AI12*'Coefficient Tables'!$K$10+AJ12*'Coefficient Tables'!$K$11+AK12*'Coefficient Tables'!$K$12+AL12*'Coefficient Tables'!$K$13+AM12*'Coefficient Tables'!$K$14+AN12*'Coefficient Tables'!$K$15+AO12*'Coefficient Tables'!$K$16+AP12*'Coefficient Tables'!$K$17)/(SUM(AG12:AP12)+CEILING(AF12/10,1)),3)," - ")</f>
        <v xml:space="preserve"> - </v>
      </c>
      <c r="BC12" s="36" t="str">
        <f>IF(SUM(AQ12:AT12)&gt;0,ROUND((AQ12*'Coefficient Tables'!$N$7 + AR12*'Coefficient Tables'!$N$8 + AS12*'Coefficient Tables'!$N$9 + AT12*'Coefficient Tables'!$N$10)/SUM(AQ12:AT12),3)," -")</f>
        <v xml:space="preserve"> -</v>
      </c>
      <c r="BD12" s="43" t="str">
        <f>IF(SUM(AU12:AX12)&gt;0,ROUND((AU12*'Coefficient Tables'!$P$7 + AV12*'Coefficient Tables'!$P$8 + AW12*'Coefficient Tables'!$P$9 + AX12*'Coefficient Tables'!$P$10)/SUM(AU12:AX12),3)," - ")</f>
        <v xml:space="preserve"> - </v>
      </c>
    </row>
    <row r="13" spans="1:56" x14ac:dyDescent="0.25">
      <c r="A13" s="8"/>
      <c r="B13" s="35"/>
      <c r="C13" s="36"/>
      <c r="D13" s="36"/>
      <c r="E13" s="36"/>
      <c r="F13" s="36"/>
      <c r="G13" s="36"/>
      <c r="H13" s="36"/>
      <c r="I13" s="36"/>
      <c r="J13" s="37"/>
      <c r="K13" s="35"/>
      <c r="L13" s="36"/>
      <c r="M13" s="36"/>
      <c r="N13" s="36"/>
      <c r="O13" s="36"/>
      <c r="P13" s="36"/>
      <c r="Q13" s="36"/>
      <c r="R13" s="36"/>
      <c r="S13" s="43"/>
      <c r="T13" s="42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43"/>
      <c r="AF13" s="42"/>
      <c r="AG13" s="36"/>
      <c r="AH13" s="36"/>
      <c r="AI13" s="36"/>
      <c r="AJ13" s="36"/>
      <c r="AK13" s="36"/>
      <c r="AL13" s="36"/>
      <c r="AM13" s="36"/>
      <c r="AN13" s="36"/>
      <c r="AO13" s="36"/>
      <c r="AP13" s="43"/>
      <c r="AQ13" s="42"/>
      <c r="AR13" s="36"/>
      <c r="AS13" s="36"/>
      <c r="AT13" s="43"/>
      <c r="AU13" s="42"/>
      <c r="AV13" s="36"/>
      <c r="AW13" s="36"/>
      <c r="AX13" s="43"/>
      <c r="AY13" s="42" t="str">
        <f>IF(SUM(B13:J13)&gt;0,ROUND((B13*'Coefficient Tables'!$B$7 + C13*'Coefficient Tables'!$B$8 + D13*'Coefficient Tables'!$B$9 + E13*'Coefficient Tables'!$B$10 + F13*'Coefficient Tables'!$B$11 + G13*'Coefficient Tables'!$B$12 + H13*'Coefficient Tables'!$B$13 + I13*'Coefficient Tables'!$B$14 + J13*'Coefficient Tables'!$B$15)/SUM(B13:J13),3)," - ")</f>
        <v xml:space="preserve"> - </v>
      </c>
      <c r="AZ13" s="36" t="str">
        <f>IF((SUM(T13:AB13)+ IF(AC13&lt;21,AC13,20)+ IF(AD13&lt;21,AD13,20)+AE13)&gt;0,ROUND((T13*'Coefficient Tables'!$E$7 + U13*'Coefficient Tables'!$E$8 + V13*'Coefficient Tables'!$E$9 + W13*'Coefficient Tables'!$E$10 + X13*'Coefficient Tables'!$E$11 + Y13*'Coefficient Tables'!$E$12 + Z13*'Coefficient Tables'!$E$13 + AA13*'Coefficient Tables'!$E$14 + AB13*'Coefficient Tables'!$E$15 + IF(AC13&lt;21,AC13,20)*'Coefficient Tables'!$E$16 + IF(AD13&lt;21,AD13,20)*'Coefficient Tables'!$E$17 + AE13*'Coefficient Tables'!$E$18)/(SUM(T13:AB13)+ IF(AC13&lt;21,AC13,20)+ IF(AD13&lt;21,AD13,20)+AE13),3)," - ")</f>
        <v xml:space="preserve"> - </v>
      </c>
      <c r="BA13" s="36" t="str">
        <f>IF(SUM(K13:S13)&gt;0,ROUND((K13*'Coefficient Tables'!$H$7 + L13*'Coefficient Tables'!$H$8 + M13*'Coefficient Tables'!$H$9 + N13*'Coefficient Tables'!$H$10 + O13*'Coefficient Tables'!$H$11 + P13*'Coefficient Tables'!$H$12 + Q13*'Coefficient Tables'!$H$13 + R13*'Coefficient Tables'!$H$14 + S13*'Coefficient Tables'!$H$15)/SUM(K13:S13),3)," - ")</f>
        <v xml:space="preserve"> - </v>
      </c>
      <c r="BB13" s="36" t="str">
        <f>IF((SUM(AG13:AP13)+CEILING(AF13/10,1))&gt;0,ROUND((CEILING(AF13/10,1)*'Coefficient Tables'!$K$7+AG13*'Coefficient Tables'!$K$8+AH13*'Coefficient Tables'!$K$9+AI13*'Coefficient Tables'!$K$10+AJ13*'Coefficient Tables'!$K$11+AK13*'Coefficient Tables'!$K$12+AL13*'Coefficient Tables'!$K$13+AM13*'Coefficient Tables'!$K$14+AN13*'Coefficient Tables'!$K$15+AO13*'Coefficient Tables'!$K$16+AP13*'Coefficient Tables'!$K$17)/(SUM(AG13:AP13)+CEILING(AF13/10,1)),3)," - ")</f>
        <v xml:space="preserve"> - </v>
      </c>
      <c r="BC13" s="36" t="str">
        <f>IF(SUM(AQ13:AT13)&gt;0,ROUND((AQ13*'Coefficient Tables'!$N$7 + AR13*'Coefficient Tables'!$N$8 + AS13*'Coefficient Tables'!$N$9 + AT13*'Coefficient Tables'!$N$10)/SUM(AQ13:AT13),3)," -")</f>
        <v xml:space="preserve"> -</v>
      </c>
      <c r="BD13" s="43" t="str">
        <f>IF(SUM(AU13:AX13)&gt;0,ROUND((AU13*'Coefficient Tables'!$P$7 + AV13*'Coefficient Tables'!$P$8 + AW13*'Coefficient Tables'!$P$9 + AX13*'Coefficient Tables'!$P$10)/SUM(AU13:AX13),3)," - ")</f>
        <v xml:space="preserve"> - </v>
      </c>
    </row>
    <row r="14" spans="1:56" x14ac:dyDescent="0.25">
      <c r="A14" s="8"/>
      <c r="B14" s="35"/>
      <c r="C14" s="36"/>
      <c r="D14" s="36"/>
      <c r="E14" s="36"/>
      <c r="F14" s="36"/>
      <c r="G14" s="36"/>
      <c r="H14" s="36"/>
      <c r="I14" s="36"/>
      <c r="J14" s="37"/>
      <c r="K14" s="35"/>
      <c r="L14" s="36"/>
      <c r="M14" s="36"/>
      <c r="N14" s="36"/>
      <c r="O14" s="36"/>
      <c r="P14" s="36"/>
      <c r="Q14" s="36"/>
      <c r="R14" s="36"/>
      <c r="S14" s="43"/>
      <c r="T14" s="42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43"/>
      <c r="AF14" s="42"/>
      <c r="AG14" s="36"/>
      <c r="AH14" s="36"/>
      <c r="AI14" s="36"/>
      <c r="AJ14" s="36"/>
      <c r="AK14" s="36"/>
      <c r="AL14" s="36"/>
      <c r="AM14" s="36"/>
      <c r="AN14" s="36"/>
      <c r="AO14" s="36"/>
      <c r="AP14" s="43"/>
      <c r="AQ14" s="42"/>
      <c r="AR14" s="36"/>
      <c r="AS14" s="36"/>
      <c r="AT14" s="43"/>
      <c r="AU14" s="42"/>
      <c r="AV14" s="36"/>
      <c r="AW14" s="36"/>
      <c r="AX14" s="43"/>
      <c r="AY14" s="42" t="str">
        <f>IF(SUM(B14:J14)&gt;0,ROUND((B14*'Coefficient Tables'!$B$7 + C14*'Coefficient Tables'!$B$8 + D14*'Coefficient Tables'!$B$9 + E14*'Coefficient Tables'!$B$10 + F14*'Coefficient Tables'!$B$11 + G14*'Coefficient Tables'!$B$12 + H14*'Coefficient Tables'!$B$13 + I14*'Coefficient Tables'!$B$14 + J14*'Coefficient Tables'!$B$15)/SUM(B14:J14),3)," - ")</f>
        <v xml:space="preserve"> - </v>
      </c>
      <c r="AZ14" s="36" t="str">
        <f>IF((SUM(T14:AB14)+ IF(AC14&lt;21,AC14,20)+ IF(AD14&lt;21,AD14,20)+AE14)&gt;0,ROUND((T14*'Coefficient Tables'!$E$7 + U14*'Coefficient Tables'!$E$8 + V14*'Coefficient Tables'!$E$9 + W14*'Coefficient Tables'!$E$10 + X14*'Coefficient Tables'!$E$11 + Y14*'Coefficient Tables'!$E$12 + Z14*'Coefficient Tables'!$E$13 + AA14*'Coefficient Tables'!$E$14 + AB14*'Coefficient Tables'!$E$15 + IF(AC14&lt;21,AC14,20)*'Coefficient Tables'!$E$16 + IF(AD14&lt;21,AD14,20)*'Coefficient Tables'!$E$17 + AE14*'Coefficient Tables'!$E$18)/(SUM(T14:AB14)+ IF(AC14&lt;21,AC14,20)+ IF(AD14&lt;21,AD14,20)+AE14),3)," - ")</f>
        <v xml:space="preserve"> - </v>
      </c>
      <c r="BA14" s="36" t="str">
        <f>IF(SUM(K14:S14)&gt;0,ROUND((K14*'Coefficient Tables'!$H$7 + L14*'Coefficient Tables'!$H$8 + M14*'Coefficient Tables'!$H$9 + N14*'Coefficient Tables'!$H$10 + O14*'Coefficient Tables'!$H$11 + P14*'Coefficient Tables'!$H$12 + Q14*'Coefficient Tables'!$H$13 + R14*'Coefficient Tables'!$H$14 + S14*'Coefficient Tables'!$H$15)/SUM(K14:S14),3)," - ")</f>
        <v xml:space="preserve"> - </v>
      </c>
      <c r="BB14" s="36" t="str">
        <f>IF((SUM(AG14:AP14)+CEILING(AF14/10,1))&gt;0,ROUND((CEILING(AF14/10,1)*'Coefficient Tables'!$K$7+AG14*'Coefficient Tables'!$K$8+AH14*'Coefficient Tables'!$K$9+AI14*'Coefficient Tables'!$K$10+AJ14*'Coefficient Tables'!$K$11+AK14*'Coefficient Tables'!$K$12+AL14*'Coefficient Tables'!$K$13+AM14*'Coefficient Tables'!$K$14+AN14*'Coefficient Tables'!$K$15+AO14*'Coefficient Tables'!$K$16+AP14*'Coefficient Tables'!$K$17)/(SUM(AG14:AP14)+CEILING(AF14/10,1)),3)," - ")</f>
        <v xml:space="preserve"> - </v>
      </c>
      <c r="BC14" s="36" t="str">
        <f>IF(SUM(AQ14:AT14)&gt;0,ROUND((AQ14*'Coefficient Tables'!$N$7 + AR14*'Coefficient Tables'!$N$8 + AS14*'Coefficient Tables'!$N$9 + AT14*'Coefficient Tables'!$N$10)/SUM(AQ14:AT14),3)," -")</f>
        <v xml:space="preserve"> -</v>
      </c>
      <c r="BD14" s="43" t="str">
        <f>IF(SUM(AU14:AX14)&gt;0,ROUND((AU14*'Coefficient Tables'!$P$7 + AV14*'Coefficient Tables'!$P$8 + AW14*'Coefficient Tables'!$P$9 + AX14*'Coefficient Tables'!$P$10)/SUM(AU14:AX14),3)," - ")</f>
        <v xml:space="preserve"> - </v>
      </c>
    </row>
    <row r="15" spans="1:56" x14ac:dyDescent="0.25">
      <c r="A15" s="8"/>
      <c r="B15" s="35"/>
      <c r="C15" s="36"/>
      <c r="D15" s="36"/>
      <c r="E15" s="36"/>
      <c r="F15" s="36"/>
      <c r="G15" s="36"/>
      <c r="H15" s="36"/>
      <c r="I15" s="36"/>
      <c r="J15" s="37"/>
      <c r="K15" s="35"/>
      <c r="L15" s="36"/>
      <c r="M15" s="36"/>
      <c r="N15" s="36"/>
      <c r="O15" s="36"/>
      <c r="P15" s="36"/>
      <c r="Q15" s="36"/>
      <c r="R15" s="36"/>
      <c r="S15" s="43"/>
      <c r="T15" s="42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43"/>
      <c r="AF15" s="42"/>
      <c r="AG15" s="36"/>
      <c r="AH15" s="36"/>
      <c r="AI15" s="36"/>
      <c r="AJ15" s="36"/>
      <c r="AK15" s="36"/>
      <c r="AL15" s="36"/>
      <c r="AM15" s="36"/>
      <c r="AN15" s="36"/>
      <c r="AO15" s="36"/>
      <c r="AP15" s="43"/>
      <c r="AQ15" s="42"/>
      <c r="AR15" s="36"/>
      <c r="AS15" s="36"/>
      <c r="AT15" s="43"/>
      <c r="AU15" s="42"/>
      <c r="AV15" s="36"/>
      <c r="AW15" s="36"/>
      <c r="AX15" s="43"/>
      <c r="AY15" s="42" t="str">
        <f>IF(SUM(B15:J15)&gt;0,ROUND((B15*'Coefficient Tables'!$B$7 + C15*'Coefficient Tables'!$B$8 + D15*'Coefficient Tables'!$B$9 + E15*'Coefficient Tables'!$B$10 + F15*'Coefficient Tables'!$B$11 + G15*'Coefficient Tables'!$B$12 + H15*'Coefficient Tables'!$B$13 + I15*'Coefficient Tables'!$B$14 + J15*'Coefficient Tables'!$B$15)/SUM(B15:J15),3)," - ")</f>
        <v xml:space="preserve"> - </v>
      </c>
      <c r="AZ15" s="36" t="str">
        <f>IF((SUM(T15:AB15)+ IF(AC15&lt;21,AC15,20)+ IF(AD15&lt;21,AD15,20)+AE15)&gt;0,ROUND((T15*'Coefficient Tables'!$E$7 + U15*'Coefficient Tables'!$E$8 + V15*'Coefficient Tables'!$E$9 + W15*'Coefficient Tables'!$E$10 + X15*'Coefficient Tables'!$E$11 + Y15*'Coefficient Tables'!$E$12 + Z15*'Coefficient Tables'!$E$13 + AA15*'Coefficient Tables'!$E$14 + AB15*'Coefficient Tables'!$E$15 + IF(AC15&lt;21,AC15,20)*'Coefficient Tables'!$E$16 + IF(AD15&lt;21,AD15,20)*'Coefficient Tables'!$E$17 + AE15*'Coefficient Tables'!$E$18)/(SUM(T15:AB15)+ IF(AC15&lt;21,AC15,20)+ IF(AD15&lt;21,AD15,20)+AE15),3)," - ")</f>
        <v xml:space="preserve"> - </v>
      </c>
      <c r="BA15" s="36" t="str">
        <f>IF(SUM(K15:S15)&gt;0,ROUND((K15*'Coefficient Tables'!$H$7 + L15*'Coefficient Tables'!$H$8 + M15*'Coefficient Tables'!$H$9 + N15*'Coefficient Tables'!$H$10 + O15*'Coefficient Tables'!$H$11 + P15*'Coefficient Tables'!$H$12 + Q15*'Coefficient Tables'!$H$13 + R15*'Coefficient Tables'!$H$14 + S15*'Coefficient Tables'!$H$15)/SUM(K15:S15),3)," - ")</f>
        <v xml:space="preserve"> - </v>
      </c>
      <c r="BB15" s="36" t="str">
        <f>IF((SUM(AG15:AP15)+CEILING(AF15/10,1))&gt;0,ROUND((CEILING(AF15/10,1)*'Coefficient Tables'!$K$7+AG15*'Coefficient Tables'!$K$8+AH15*'Coefficient Tables'!$K$9+AI15*'Coefficient Tables'!$K$10+AJ15*'Coefficient Tables'!$K$11+AK15*'Coefficient Tables'!$K$12+AL15*'Coefficient Tables'!$K$13+AM15*'Coefficient Tables'!$K$14+AN15*'Coefficient Tables'!$K$15+AO15*'Coefficient Tables'!$K$16+AP15*'Coefficient Tables'!$K$17)/(SUM(AG15:AP15)+CEILING(AF15/10,1)),3)," - ")</f>
        <v xml:space="preserve"> - </v>
      </c>
      <c r="BC15" s="36" t="str">
        <f>IF(SUM(AQ15:AT15)&gt;0,ROUND((AQ15*'Coefficient Tables'!$N$7 + AR15*'Coefficient Tables'!$N$8 + AS15*'Coefficient Tables'!$N$9 + AT15*'Coefficient Tables'!$N$10)/SUM(AQ15:AT15),3)," -")</f>
        <v xml:space="preserve"> -</v>
      </c>
      <c r="BD15" s="43" t="str">
        <f>IF(SUM(AU15:AX15)&gt;0,ROUND((AU15*'Coefficient Tables'!$P$7 + AV15*'Coefficient Tables'!$P$8 + AW15*'Coefficient Tables'!$P$9 + AX15*'Coefficient Tables'!$P$10)/SUM(AU15:AX15),3)," - ")</f>
        <v xml:space="preserve"> - </v>
      </c>
    </row>
    <row r="16" spans="1:56" x14ac:dyDescent="0.25">
      <c r="A16" s="8"/>
      <c r="B16" s="35"/>
      <c r="C16" s="36"/>
      <c r="D16" s="36"/>
      <c r="E16" s="36"/>
      <c r="F16" s="36"/>
      <c r="G16" s="36"/>
      <c r="H16" s="36"/>
      <c r="I16" s="36"/>
      <c r="J16" s="37"/>
      <c r="K16" s="35"/>
      <c r="L16" s="36"/>
      <c r="M16" s="36"/>
      <c r="N16" s="36"/>
      <c r="O16" s="36"/>
      <c r="P16" s="36"/>
      <c r="Q16" s="36"/>
      <c r="R16" s="36"/>
      <c r="S16" s="43"/>
      <c r="T16" s="42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43"/>
      <c r="AF16" s="42"/>
      <c r="AG16" s="36"/>
      <c r="AH16" s="36"/>
      <c r="AI16" s="36"/>
      <c r="AJ16" s="36"/>
      <c r="AK16" s="36"/>
      <c r="AL16" s="36"/>
      <c r="AM16" s="36"/>
      <c r="AN16" s="36"/>
      <c r="AO16" s="36"/>
      <c r="AP16" s="43"/>
      <c r="AQ16" s="42"/>
      <c r="AR16" s="36"/>
      <c r="AS16" s="36"/>
      <c r="AT16" s="43"/>
      <c r="AU16" s="42"/>
      <c r="AV16" s="36"/>
      <c r="AW16" s="36"/>
      <c r="AX16" s="43"/>
      <c r="AY16" s="42" t="str">
        <f>IF(SUM(B16:J16)&gt;0,ROUND((B16*'Coefficient Tables'!$B$7 + C16*'Coefficient Tables'!$B$8 + D16*'Coefficient Tables'!$B$9 + E16*'Coefficient Tables'!$B$10 + F16*'Coefficient Tables'!$B$11 + G16*'Coefficient Tables'!$B$12 + H16*'Coefficient Tables'!$B$13 + I16*'Coefficient Tables'!$B$14 + J16*'Coefficient Tables'!$B$15)/SUM(B16:J16),3)," - ")</f>
        <v xml:space="preserve"> - </v>
      </c>
      <c r="AZ16" s="36" t="str">
        <f>IF((SUM(T16:AB16)+ IF(AC16&lt;21,AC16,20)+ IF(AD16&lt;21,AD16,20)+AE16)&gt;0,ROUND((T16*'Coefficient Tables'!$E$7 + U16*'Coefficient Tables'!$E$8 + V16*'Coefficient Tables'!$E$9 + W16*'Coefficient Tables'!$E$10 + X16*'Coefficient Tables'!$E$11 + Y16*'Coefficient Tables'!$E$12 + Z16*'Coefficient Tables'!$E$13 + AA16*'Coefficient Tables'!$E$14 + AB16*'Coefficient Tables'!$E$15 + IF(AC16&lt;21,AC16,20)*'Coefficient Tables'!$E$16 + IF(AD16&lt;21,AD16,20)*'Coefficient Tables'!$E$17 + AE16*'Coefficient Tables'!$E$18)/(SUM(T16:AB16)+ IF(AC16&lt;21,AC16,20)+ IF(AD16&lt;21,AD16,20)+AE16),3)," - ")</f>
        <v xml:space="preserve"> - </v>
      </c>
      <c r="BA16" s="36" t="str">
        <f>IF(SUM(K16:S16)&gt;0,ROUND((K16*'Coefficient Tables'!$H$7 + L16*'Coefficient Tables'!$H$8 + M16*'Coefficient Tables'!$H$9 + N16*'Coefficient Tables'!$H$10 + O16*'Coefficient Tables'!$H$11 + P16*'Coefficient Tables'!$H$12 + Q16*'Coefficient Tables'!$H$13 + R16*'Coefficient Tables'!$H$14 + S16*'Coefficient Tables'!$H$15)/SUM(K16:S16),3)," - ")</f>
        <v xml:space="preserve"> - </v>
      </c>
      <c r="BB16" s="36" t="str">
        <f>IF((SUM(AG16:AP16)+CEILING(AF16/10,1))&gt;0,ROUND((CEILING(AF16/10,1)*'Coefficient Tables'!$K$7+AG16*'Coefficient Tables'!$K$8+AH16*'Coefficient Tables'!$K$9+AI16*'Coefficient Tables'!$K$10+AJ16*'Coefficient Tables'!$K$11+AK16*'Coefficient Tables'!$K$12+AL16*'Coefficient Tables'!$K$13+AM16*'Coefficient Tables'!$K$14+AN16*'Coefficient Tables'!$K$15+AO16*'Coefficient Tables'!$K$16+AP16*'Coefficient Tables'!$K$17)/(SUM(AG16:AP16)+CEILING(AF16/10,1)),3)," - ")</f>
        <v xml:space="preserve"> - </v>
      </c>
      <c r="BC16" s="36" t="str">
        <f>IF(SUM(AQ16:AT16)&gt;0,ROUND((AQ16*'Coefficient Tables'!$N$7 + AR16*'Coefficient Tables'!$N$8 + AS16*'Coefficient Tables'!$N$9 + AT16*'Coefficient Tables'!$N$10)/SUM(AQ16:AT16),3)," -")</f>
        <v xml:space="preserve"> -</v>
      </c>
      <c r="BD16" s="43" t="str">
        <f>IF(SUM(AU16:AX16)&gt;0,ROUND((AU16*'Coefficient Tables'!$P$7 + AV16*'Coefficient Tables'!$P$8 + AW16*'Coefficient Tables'!$P$9 + AX16*'Coefficient Tables'!$P$10)/SUM(AU16:AX16),3)," - ")</f>
        <v xml:space="preserve"> - </v>
      </c>
    </row>
    <row r="17" spans="1:56" x14ac:dyDescent="0.25">
      <c r="A17" s="8"/>
      <c r="B17" s="35"/>
      <c r="C17" s="36"/>
      <c r="D17" s="36"/>
      <c r="E17" s="36"/>
      <c r="F17" s="36"/>
      <c r="G17" s="36"/>
      <c r="H17" s="36"/>
      <c r="I17" s="36"/>
      <c r="J17" s="37"/>
      <c r="K17" s="35"/>
      <c r="L17" s="36"/>
      <c r="M17" s="36"/>
      <c r="N17" s="36"/>
      <c r="O17" s="36"/>
      <c r="P17" s="36"/>
      <c r="Q17" s="36"/>
      <c r="R17" s="36"/>
      <c r="S17" s="43"/>
      <c r="T17" s="42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43"/>
      <c r="AF17" s="42"/>
      <c r="AG17" s="36"/>
      <c r="AH17" s="36"/>
      <c r="AI17" s="36"/>
      <c r="AJ17" s="36"/>
      <c r="AK17" s="36"/>
      <c r="AL17" s="36"/>
      <c r="AM17" s="36"/>
      <c r="AN17" s="36"/>
      <c r="AO17" s="36"/>
      <c r="AP17" s="43"/>
      <c r="AQ17" s="42"/>
      <c r="AR17" s="36"/>
      <c r="AS17" s="36"/>
      <c r="AT17" s="43"/>
      <c r="AU17" s="42"/>
      <c r="AV17" s="36"/>
      <c r="AW17" s="36"/>
      <c r="AX17" s="43"/>
      <c r="AY17" s="42" t="str">
        <f>IF(SUM(B17:J17)&gt;0,ROUND((B17*'Coefficient Tables'!$B$7 + C17*'Coefficient Tables'!$B$8 + D17*'Coefficient Tables'!$B$9 + E17*'Coefficient Tables'!$B$10 + F17*'Coefficient Tables'!$B$11 + G17*'Coefficient Tables'!$B$12 + H17*'Coefficient Tables'!$B$13 + I17*'Coefficient Tables'!$B$14 + J17*'Coefficient Tables'!$B$15)/SUM(B17:J17),3)," - ")</f>
        <v xml:space="preserve"> - </v>
      </c>
      <c r="AZ17" s="36" t="str">
        <f>IF((SUM(T17:AB17)+ IF(AC17&lt;21,AC17,20)+ IF(AD17&lt;21,AD17,20)+AE17)&gt;0,ROUND((T17*'Coefficient Tables'!$E$7 + U17*'Coefficient Tables'!$E$8 + V17*'Coefficient Tables'!$E$9 + W17*'Coefficient Tables'!$E$10 + X17*'Coefficient Tables'!$E$11 + Y17*'Coefficient Tables'!$E$12 + Z17*'Coefficient Tables'!$E$13 + AA17*'Coefficient Tables'!$E$14 + AB17*'Coefficient Tables'!$E$15 + IF(AC17&lt;21,AC17,20)*'Coefficient Tables'!$E$16 + IF(AD17&lt;21,AD17,20)*'Coefficient Tables'!$E$17 + AE17*'Coefficient Tables'!$E$18)/(SUM(T17:AB17)+ IF(AC17&lt;21,AC17,20)+ IF(AD17&lt;21,AD17,20)+AE17),3)," - ")</f>
        <v xml:space="preserve"> - </v>
      </c>
      <c r="BA17" s="36" t="str">
        <f>IF(SUM(K17:S17)&gt;0,ROUND((K17*'Coefficient Tables'!$H$7 + L17*'Coefficient Tables'!$H$8 + M17*'Coefficient Tables'!$H$9 + N17*'Coefficient Tables'!$H$10 + O17*'Coefficient Tables'!$H$11 + P17*'Coefficient Tables'!$H$12 + Q17*'Coefficient Tables'!$H$13 + R17*'Coefficient Tables'!$H$14 + S17*'Coefficient Tables'!$H$15)/SUM(K17:S17),3)," - ")</f>
        <v xml:space="preserve"> - </v>
      </c>
      <c r="BB17" s="36" t="str">
        <f>IF((SUM(AG17:AP17)+CEILING(AF17/10,1))&gt;0,ROUND((CEILING(AF17/10,1)*'Coefficient Tables'!$K$7+AG17*'Coefficient Tables'!$K$8+AH17*'Coefficient Tables'!$K$9+AI17*'Coefficient Tables'!$K$10+AJ17*'Coefficient Tables'!$K$11+AK17*'Coefficient Tables'!$K$12+AL17*'Coefficient Tables'!$K$13+AM17*'Coefficient Tables'!$K$14+AN17*'Coefficient Tables'!$K$15+AO17*'Coefficient Tables'!$K$16+AP17*'Coefficient Tables'!$K$17)/(SUM(AG17:AP17)+CEILING(AF17/10,1)),3)," - ")</f>
        <v xml:space="preserve"> - </v>
      </c>
      <c r="BC17" s="36" t="str">
        <f>IF(SUM(AQ17:AT17)&gt;0,ROUND((AQ17*'Coefficient Tables'!$N$7 + AR17*'Coefficient Tables'!$N$8 + AS17*'Coefficient Tables'!$N$9 + AT17*'Coefficient Tables'!$N$10)/SUM(AQ17:AT17),3)," -")</f>
        <v xml:space="preserve"> -</v>
      </c>
      <c r="BD17" s="43" t="str">
        <f>IF(SUM(AU17:AX17)&gt;0,ROUND((AU17*'Coefficient Tables'!$P$7 + AV17*'Coefficient Tables'!$P$8 + AW17*'Coefficient Tables'!$P$9 + AX17*'Coefficient Tables'!$P$10)/SUM(AU17:AX17),3)," - ")</f>
        <v xml:space="preserve"> - </v>
      </c>
    </row>
    <row r="18" spans="1:56" x14ac:dyDescent="0.25">
      <c r="A18" s="8"/>
      <c r="B18" s="35"/>
      <c r="C18" s="36"/>
      <c r="D18" s="36"/>
      <c r="E18" s="36"/>
      <c r="F18" s="36"/>
      <c r="G18" s="36"/>
      <c r="H18" s="36"/>
      <c r="I18" s="36"/>
      <c r="J18" s="37"/>
      <c r="K18" s="35"/>
      <c r="L18" s="36"/>
      <c r="M18" s="36"/>
      <c r="N18" s="36"/>
      <c r="O18" s="36"/>
      <c r="P18" s="36"/>
      <c r="Q18" s="36"/>
      <c r="R18" s="36"/>
      <c r="S18" s="43"/>
      <c r="T18" s="42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43"/>
      <c r="AF18" s="42"/>
      <c r="AG18" s="36"/>
      <c r="AH18" s="36"/>
      <c r="AI18" s="36"/>
      <c r="AJ18" s="36"/>
      <c r="AK18" s="36"/>
      <c r="AL18" s="36"/>
      <c r="AM18" s="36"/>
      <c r="AN18" s="36"/>
      <c r="AO18" s="36"/>
      <c r="AP18" s="43"/>
      <c r="AQ18" s="42"/>
      <c r="AR18" s="36"/>
      <c r="AS18" s="36"/>
      <c r="AT18" s="43"/>
      <c r="AU18" s="42"/>
      <c r="AV18" s="36"/>
      <c r="AW18" s="36"/>
      <c r="AX18" s="43"/>
      <c r="AY18" s="42" t="str">
        <f>IF(SUM(B18:J18)&gt;0,ROUND((B18*'Coefficient Tables'!$B$7 + C18*'Coefficient Tables'!$B$8 + D18*'Coefficient Tables'!$B$9 + E18*'Coefficient Tables'!$B$10 + F18*'Coefficient Tables'!$B$11 + G18*'Coefficient Tables'!$B$12 + H18*'Coefficient Tables'!$B$13 + I18*'Coefficient Tables'!$B$14 + J18*'Coefficient Tables'!$B$15)/SUM(B18:J18),3)," - ")</f>
        <v xml:space="preserve"> - </v>
      </c>
      <c r="AZ18" s="36" t="str">
        <f>IF((SUM(T18:AB18)+ IF(AC18&lt;21,AC18,20)+ IF(AD18&lt;21,AD18,20)+AE18)&gt;0,ROUND((T18*'Coefficient Tables'!$E$7 + U18*'Coefficient Tables'!$E$8 + V18*'Coefficient Tables'!$E$9 + W18*'Coefficient Tables'!$E$10 + X18*'Coefficient Tables'!$E$11 + Y18*'Coefficient Tables'!$E$12 + Z18*'Coefficient Tables'!$E$13 + AA18*'Coefficient Tables'!$E$14 + AB18*'Coefficient Tables'!$E$15 + IF(AC18&lt;21,AC18,20)*'Coefficient Tables'!$E$16 + IF(AD18&lt;21,AD18,20)*'Coefficient Tables'!$E$17 + AE18*'Coefficient Tables'!$E$18)/(SUM(T18:AB18)+ IF(AC18&lt;21,AC18,20)+ IF(AD18&lt;21,AD18,20)+AE18),3)," - ")</f>
        <v xml:space="preserve"> - </v>
      </c>
      <c r="BA18" s="36" t="str">
        <f>IF(SUM(K18:S18)&gt;0,ROUND((K18*'Coefficient Tables'!$H$7 + L18*'Coefficient Tables'!$H$8 + M18*'Coefficient Tables'!$H$9 + N18*'Coefficient Tables'!$H$10 + O18*'Coefficient Tables'!$H$11 + P18*'Coefficient Tables'!$H$12 + Q18*'Coefficient Tables'!$H$13 + R18*'Coefficient Tables'!$H$14 + S18*'Coefficient Tables'!$H$15)/SUM(K18:S18),3)," - ")</f>
        <v xml:space="preserve"> - </v>
      </c>
      <c r="BB18" s="36" t="str">
        <f>IF((SUM(AG18:AP18)+CEILING(AF18/10,1))&gt;0,ROUND((CEILING(AF18/10,1)*'Coefficient Tables'!$K$7+AG18*'Coefficient Tables'!$K$8+AH18*'Coefficient Tables'!$K$9+AI18*'Coefficient Tables'!$K$10+AJ18*'Coefficient Tables'!$K$11+AK18*'Coefficient Tables'!$K$12+AL18*'Coefficient Tables'!$K$13+AM18*'Coefficient Tables'!$K$14+AN18*'Coefficient Tables'!$K$15+AO18*'Coefficient Tables'!$K$16+AP18*'Coefficient Tables'!$K$17)/(SUM(AG18:AP18)+CEILING(AF18/10,1)),3)," - ")</f>
        <v xml:space="preserve"> - </v>
      </c>
      <c r="BC18" s="36" t="str">
        <f>IF(SUM(AQ18:AT18)&gt;0,ROUND((AQ18*'Coefficient Tables'!$N$7 + AR18*'Coefficient Tables'!$N$8 + AS18*'Coefficient Tables'!$N$9 + AT18*'Coefficient Tables'!$N$10)/SUM(AQ18:AT18),3)," -")</f>
        <v xml:space="preserve"> -</v>
      </c>
      <c r="BD18" s="43" t="str">
        <f>IF(SUM(AU18:AX18)&gt;0,ROUND((AU18*'Coefficient Tables'!$P$7 + AV18*'Coefficient Tables'!$P$8 + AW18*'Coefficient Tables'!$P$9 + AX18*'Coefficient Tables'!$P$10)/SUM(AU18:AX18),3)," - ")</f>
        <v xml:space="preserve"> - </v>
      </c>
    </row>
    <row r="19" spans="1:56" x14ac:dyDescent="0.25">
      <c r="A19" s="8"/>
      <c r="B19" s="35"/>
      <c r="J19" s="37"/>
      <c r="K19" s="35"/>
      <c r="S19" s="43"/>
      <c r="T19" s="42"/>
      <c r="AE19" s="43"/>
      <c r="AF19" s="42"/>
      <c r="AP19" s="43"/>
      <c r="AQ19" s="42"/>
      <c r="AT19" s="43"/>
      <c r="AU19" s="42"/>
      <c r="AX19" s="43"/>
      <c r="AY19" s="42" t="str">
        <f>IF(SUM(B19:J19)&gt;0,ROUND((B19*'Coefficient Tables'!$B$7 + C19*'Coefficient Tables'!$B$8 + D19*'Coefficient Tables'!$B$9 + E19*'Coefficient Tables'!$B$10 + F19*'Coefficient Tables'!$B$11 + G19*'Coefficient Tables'!$B$12 + H19*'Coefficient Tables'!$B$13 + I19*'Coefficient Tables'!$B$14 + J19*'Coefficient Tables'!$B$15)/SUM(B19:J19),3)," - ")</f>
        <v xml:space="preserve"> - </v>
      </c>
      <c r="AZ19" s="36" t="str">
        <f>IF((SUM(T19:AB19)+ IF(AC19&lt;21,AC19,20)+ IF(AD19&lt;21,AD19,20)+AE19)&gt;0,ROUND((T19*'Coefficient Tables'!$E$7 + U19*'Coefficient Tables'!$E$8 + V19*'Coefficient Tables'!$E$9 + W19*'Coefficient Tables'!$E$10 + X19*'Coefficient Tables'!$E$11 + Y19*'Coefficient Tables'!$E$12 + Z19*'Coefficient Tables'!$E$13 + AA19*'Coefficient Tables'!$E$14 + AB19*'Coefficient Tables'!$E$15 + IF(AC19&lt;21,AC19,20)*'Coefficient Tables'!$E$16 + IF(AD19&lt;21,AD19,20)*'Coefficient Tables'!$E$17 + AE19*'Coefficient Tables'!$E$18)/(SUM(T19:AB19)+ IF(AC19&lt;21,AC19,20)+ IF(AD19&lt;21,AD19,20)+AE19),3)," - ")</f>
        <v xml:space="preserve"> - </v>
      </c>
      <c r="BA19" s="36" t="str">
        <f>IF(SUM(K19:S19)&gt;0,ROUND((K19*'Coefficient Tables'!$H$7 + L19*'Coefficient Tables'!$H$8 + M19*'Coefficient Tables'!$H$9 + N19*'Coefficient Tables'!$H$10 + O19*'Coefficient Tables'!$H$11 + P19*'Coefficient Tables'!$H$12 + Q19*'Coefficient Tables'!$H$13 + R19*'Coefficient Tables'!$H$14 + S19*'Coefficient Tables'!$H$15)/SUM(K19:S19),3)," - ")</f>
        <v xml:space="preserve"> - </v>
      </c>
      <c r="BB19" s="36" t="str">
        <f>IF((SUM(AG19:AP19)+CEILING(AF19/10,1))&gt;0,ROUND((CEILING(AF19/10,1)*'Coefficient Tables'!$K$7+AG19*'Coefficient Tables'!$K$8+AH19*'Coefficient Tables'!$K$9+AI19*'Coefficient Tables'!$K$10+AJ19*'Coefficient Tables'!$K$11+AK19*'Coefficient Tables'!$K$12+AL19*'Coefficient Tables'!$K$13+AM19*'Coefficient Tables'!$K$14+AN19*'Coefficient Tables'!$K$15+AO19*'Coefficient Tables'!$K$16+AP19*'Coefficient Tables'!$K$17)/(SUM(AG19:AP19)+CEILING(AF19/10,1)),3)," - ")</f>
        <v xml:space="preserve"> - </v>
      </c>
      <c r="BC19" s="36" t="str">
        <f>IF(SUM(AQ19:AT19)&gt;0,ROUND((AQ19*'Coefficient Tables'!$N$7 + AR19*'Coefficient Tables'!$N$8 + AS19*'Coefficient Tables'!$N$9 + AT19*'Coefficient Tables'!$N$10)/SUM(AQ19:AT19),3)," -")</f>
        <v xml:space="preserve"> -</v>
      </c>
      <c r="BD19" s="43" t="str">
        <f>IF(SUM(AU19:AX19)&gt;0,ROUND((AU19*'Coefficient Tables'!$P$7 + AV19*'Coefficient Tables'!$P$8 + AW19*'Coefficient Tables'!$P$9 + AX19*'Coefficient Tables'!$P$10)/SUM(AU19:AX19),3)," - ")</f>
        <v xml:space="preserve"> - </v>
      </c>
    </row>
  </sheetData>
  <mergeCells count="7">
    <mergeCell ref="AY1:BD1"/>
    <mergeCell ref="B1:J1"/>
    <mergeCell ref="T1:AE1"/>
    <mergeCell ref="K1:S1"/>
    <mergeCell ref="AF1:AP1"/>
    <mergeCell ref="AQ1:AT1"/>
    <mergeCell ref="AU1:AX1"/>
  </mergeCells>
  <pageMargins left="0.7" right="0.7" top="0.75" bottom="0.75" header="0.3" footer="0.3"/>
  <pageSetup paperSize="9" orientation="portrait" horizontalDpi="360" verticalDpi="360" r:id="rId1"/>
  <ignoredErrors>
    <ignoredError sqref="AY4:AY9 BA4 BA5:BA6" formulaRange="1"/>
    <ignoredError sqref="AZ3 BB3" calculatedColumn="1"/>
    <ignoredError sqref="BA3 AY3 BD3:BD6 BC3:BC6" formulaRange="1" calculatedColumn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8"/>
  <sheetViews>
    <sheetView workbookViewId="0">
      <selection activeCell="E14" sqref="E14"/>
    </sheetView>
  </sheetViews>
  <sheetFormatPr defaultRowHeight="15" x14ac:dyDescent="0.25"/>
  <cols>
    <col min="1" max="1" width="11.7109375" bestFit="1" customWidth="1"/>
    <col min="2" max="2" width="12.7109375" bestFit="1" customWidth="1"/>
    <col min="3" max="3" width="3.7109375" customWidth="1"/>
    <col min="4" max="4" width="11" customWidth="1"/>
    <col min="5" max="5" width="12.7109375" bestFit="1" customWidth="1"/>
    <col min="6" max="6" width="4" customWidth="1"/>
    <col min="7" max="7" width="13.140625" bestFit="1" customWidth="1"/>
    <col min="8" max="8" width="12.7109375" bestFit="1" customWidth="1"/>
    <col min="9" max="9" width="4.7109375" customWidth="1"/>
    <col min="10" max="10" width="24.28515625" bestFit="1" customWidth="1"/>
    <col min="11" max="11" width="12.7109375" bestFit="1" customWidth="1"/>
    <col min="12" max="12" width="4.42578125" customWidth="1"/>
    <col min="13" max="13" width="12.85546875" bestFit="1" customWidth="1"/>
    <col min="14" max="14" width="12.7109375" bestFit="1" customWidth="1"/>
    <col min="15" max="15" width="12.85546875" bestFit="1" customWidth="1"/>
    <col min="16" max="16" width="12.7109375" bestFit="1" customWidth="1"/>
  </cols>
  <sheetData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s="3" customFormat="1" ht="60" x14ac:dyDescent="0.25">
      <c r="A6" s="11" t="s">
        <v>48</v>
      </c>
      <c r="B6" s="11" t="s">
        <v>49</v>
      </c>
      <c r="C6" s="11" t="s">
        <v>44</v>
      </c>
      <c r="D6" s="11" t="s">
        <v>50</v>
      </c>
      <c r="E6" s="11" t="s">
        <v>51</v>
      </c>
      <c r="F6" s="11" t="s">
        <v>45</v>
      </c>
      <c r="G6" s="11" t="s">
        <v>25</v>
      </c>
      <c r="H6" s="11" t="s">
        <v>52</v>
      </c>
      <c r="I6" s="11" t="s">
        <v>46</v>
      </c>
      <c r="J6" s="11" t="s">
        <v>26</v>
      </c>
      <c r="K6" s="11" t="s">
        <v>53</v>
      </c>
      <c r="L6" s="11" t="s">
        <v>47</v>
      </c>
      <c r="M6" s="11" t="s">
        <v>54</v>
      </c>
      <c r="N6" s="11" t="s">
        <v>55</v>
      </c>
      <c r="O6" s="11" t="s">
        <v>56</v>
      </c>
      <c r="P6" s="11" t="s">
        <v>57</v>
      </c>
    </row>
    <row r="7" spans="1:16" x14ac:dyDescent="0.25">
      <c r="A7" s="12" t="s">
        <v>0</v>
      </c>
      <c r="B7" s="13">
        <v>0.89987120570162171</v>
      </c>
      <c r="C7" s="13"/>
      <c r="D7" s="12" t="s">
        <v>1</v>
      </c>
      <c r="E7" s="13">
        <v>1.3155325863066367</v>
      </c>
      <c r="F7" s="13"/>
      <c r="G7" s="12" t="s">
        <v>2</v>
      </c>
      <c r="H7" s="13">
        <v>2.0163058531324398</v>
      </c>
      <c r="I7" s="13"/>
      <c r="J7" s="12" t="s">
        <v>3</v>
      </c>
      <c r="K7" s="13">
        <v>0.71005082284936072</v>
      </c>
      <c r="L7" s="13"/>
      <c r="M7" s="12" t="s">
        <v>33</v>
      </c>
      <c r="N7" s="13">
        <v>-0.33223508689403125</v>
      </c>
      <c r="O7" s="12" t="s">
        <v>33</v>
      </c>
      <c r="P7" s="13">
        <v>-0.8716215710499885</v>
      </c>
    </row>
    <row r="8" spans="1:16" x14ac:dyDescent="0.25">
      <c r="A8" s="12" t="s">
        <v>4</v>
      </c>
      <c r="B8" s="13">
        <v>0.94739103347616738</v>
      </c>
      <c r="C8" s="13"/>
      <c r="D8" s="12" t="s">
        <v>5</v>
      </c>
      <c r="E8" s="13">
        <v>0.59885709182982327</v>
      </c>
      <c r="F8" s="13"/>
      <c r="G8" s="12" t="s">
        <v>6</v>
      </c>
      <c r="H8" s="13">
        <v>1.5025667915657099</v>
      </c>
      <c r="I8" s="13"/>
      <c r="J8" s="12" t="s">
        <v>74</v>
      </c>
      <c r="K8" s="13">
        <v>-0.39120610270907874</v>
      </c>
      <c r="L8" s="13"/>
      <c r="M8" s="12" t="s">
        <v>34</v>
      </c>
      <c r="N8" s="13">
        <v>-1.268497762115405</v>
      </c>
      <c r="O8" s="12" t="s">
        <v>34</v>
      </c>
      <c r="P8" s="13">
        <v>-1.1824828433753429</v>
      </c>
    </row>
    <row r="9" spans="1:16" x14ac:dyDescent="0.25">
      <c r="A9" s="12" t="s">
        <v>7</v>
      </c>
      <c r="B9" s="13">
        <v>0.57975729262416309</v>
      </c>
      <c r="C9" s="13"/>
      <c r="D9" s="12" t="s">
        <v>39</v>
      </c>
      <c r="E9" s="13">
        <v>-1.6587842869182506E-2</v>
      </c>
      <c r="F9" s="13"/>
      <c r="G9" s="12" t="s">
        <v>9</v>
      </c>
      <c r="H9" s="13">
        <v>1.42526070184736</v>
      </c>
      <c r="I9" s="13"/>
      <c r="J9" s="12" t="s">
        <v>73</v>
      </c>
      <c r="K9" s="13">
        <v>-0.81539956535837965</v>
      </c>
      <c r="L9" s="13"/>
      <c r="M9" s="12" t="s">
        <v>35</v>
      </c>
      <c r="N9" s="13">
        <v>0.48259444390709438</v>
      </c>
      <c r="O9" s="12" t="s">
        <v>35</v>
      </c>
      <c r="P9" s="13">
        <v>0.36630878150642759</v>
      </c>
    </row>
    <row r="10" spans="1:16" x14ac:dyDescent="0.25">
      <c r="A10" s="12" t="s">
        <v>10</v>
      </c>
      <c r="B10" s="13">
        <v>-0.60400666133094794</v>
      </c>
      <c r="C10" s="13"/>
      <c r="D10" s="12" t="s">
        <v>40</v>
      </c>
      <c r="E10" s="13">
        <v>1.3296534113264615</v>
      </c>
      <c r="F10" s="13"/>
      <c r="G10" s="12" t="s">
        <v>11</v>
      </c>
      <c r="H10" s="13">
        <v>1.4843192209871601</v>
      </c>
      <c r="I10" s="13"/>
      <c r="J10" s="12" t="s">
        <v>12</v>
      </c>
      <c r="K10" s="13">
        <v>-0.90109677699193902</v>
      </c>
      <c r="L10" s="13"/>
      <c r="M10" s="12" t="s">
        <v>36</v>
      </c>
      <c r="N10" s="13">
        <v>1.4264221095373644</v>
      </c>
      <c r="O10" s="12" t="s">
        <v>36</v>
      </c>
      <c r="P10" s="13">
        <v>1.8679324153320302</v>
      </c>
    </row>
    <row r="11" spans="1:16" x14ac:dyDescent="0.25">
      <c r="A11" s="12" t="s">
        <v>13</v>
      </c>
      <c r="B11" s="13">
        <v>-1.6261895783122029</v>
      </c>
      <c r="C11" s="13"/>
      <c r="D11" s="12" t="s">
        <v>14</v>
      </c>
      <c r="E11" s="13">
        <v>0.7181060566264923</v>
      </c>
      <c r="F11" s="13"/>
      <c r="G11" s="12" t="s">
        <v>15</v>
      </c>
      <c r="H11" s="13">
        <v>0.609859730296341</v>
      </c>
      <c r="I11" s="13"/>
      <c r="J11" s="12" t="s">
        <v>75</v>
      </c>
      <c r="K11" s="13">
        <v>0.54618413992347936</v>
      </c>
      <c r="L11" s="13"/>
      <c r="M11" s="12"/>
      <c r="N11" s="13"/>
      <c r="O11" s="12"/>
      <c r="P11" s="14"/>
    </row>
    <row r="12" spans="1:16" x14ac:dyDescent="0.25">
      <c r="A12" s="12" t="s">
        <v>16</v>
      </c>
      <c r="B12" s="13">
        <v>-2.3283593101964959</v>
      </c>
      <c r="C12" s="13"/>
      <c r="D12" s="12" t="s">
        <v>41</v>
      </c>
      <c r="E12" s="13">
        <v>-1.6587842869182506E-2</v>
      </c>
      <c r="F12" s="13"/>
      <c r="G12" s="12" t="s">
        <v>17</v>
      </c>
      <c r="H12" s="13">
        <v>1.41101863784304</v>
      </c>
      <c r="I12" s="13"/>
      <c r="J12" s="12" t="s">
        <v>76</v>
      </c>
      <c r="K12" s="13">
        <v>-1.7472510920996887</v>
      </c>
      <c r="L12" s="13"/>
      <c r="M12" s="12"/>
      <c r="N12" s="13"/>
      <c r="O12" s="12"/>
      <c r="P12" s="13"/>
    </row>
    <row r="13" spans="1:16" x14ac:dyDescent="0.25">
      <c r="A13" s="12" t="s">
        <v>18</v>
      </c>
      <c r="B13" s="13">
        <v>-2.2783026438117622</v>
      </c>
      <c r="C13" s="13"/>
      <c r="D13" s="12" t="s">
        <v>42</v>
      </c>
      <c r="E13" s="13">
        <v>1.3296534113264615</v>
      </c>
      <c r="F13" s="13"/>
      <c r="G13" s="12" t="s">
        <v>19</v>
      </c>
      <c r="H13" s="13">
        <v>0.45338451414886199</v>
      </c>
      <c r="I13" s="13"/>
      <c r="J13" s="12" t="s">
        <v>77</v>
      </c>
      <c r="K13" s="13">
        <v>-2.0651122321743798</v>
      </c>
      <c r="L13" s="13"/>
      <c r="M13" s="12"/>
      <c r="N13" s="13"/>
      <c r="O13" s="12"/>
      <c r="P13" s="13"/>
    </row>
    <row r="14" spans="1:16" x14ac:dyDescent="0.25">
      <c r="A14" s="12" t="s">
        <v>20</v>
      </c>
      <c r="B14" s="13">
        <v>7.6316375008295537E-2</v>
      </c>
      <c r="C14" s="13"/>
      <c r="D14" s="12" t="s">
        <v>8</v>
      </c>
      <c r="E14" s="13">
        <v>-1.6587842869182506E-2</v>
      </c>
      <c r="F14" s="13"/>
      <c r="G14" s="12" t="s">
        <v>30</v>
      </c>
      <c r="H14" s="13">
        <v>-1.19782474391361</v>
      </c>
      <c r="I14" s="13"/>
      <c r="J14" s="12" t="s">
        <v>78</v>
      </c>
      <c r="K14" s="13">
        <v>1.1978801857028212</v>
      </c>
      <c r="L14" s="13"/>
      <c r="M14" s="12"/>
      <c r="N14" s="13"/>
      <c r="O14" s="12"/>
      <c r="P14" s="13"/>
    </row>
    <row r="15" spans="1:16" x14ac:dyDescent="0.25">
      <c r="A15" s="12" t="s">
        <v>29</v>
      </c>
      <c r="B15" s="13">
        <v>0.89987120570162171</v>
      </c>
      <c r="C15" s="13"/>
      <c r="D15" s="12" t="s">
        <v>43</v>
      </c>
      <c r="E15" s="13">
        <v>1.3296534113264615</v>
      </c>
      <c r="F15" s="13"/>
      <c r="G15" s="12" t="s">
        <v>31</v>
      </c>
      <c r="H15" s="13">
        <v>-1.19782474391361</v>
      </c>
      <c r="I15" s="13"/>
      <c r="J15" s="12" t="s">
        <v>79</v>
      </c>
      <c r="K15" s="13">
        <v>-1.2906707462476184</v>
      </c>
      <c r="L15" s="13"/>
      <c r="M15" s="12"/>
      <c r="N15" s="13"/>
      <c r="O15" s="12"/>
      <c r="P15" s="13"/>
    </row>
    <row r="16" spans="1:16" x14ac:dyDescent="0.25">
      <c r="A16" s="12"/>
      <c r="B16" s="13"/>
      <c r="C16" s="13"/>
      <c r="D16" s="12" t="s">
        <v>37</v>
      </c>
      <c r="E16" s="13">
        <v>1.3307085632345204</v>
      </c>
      <c r="F16" s="13"/>
      <c r="G16" s="12"/>
      <c r="H16" s="13"/>
      <c r="I16" s="13"/>
      <c r="J16" s="12" t="s">
        <v>80</v>
      </c>
      <c r="K16" s="13">
        <v>-1.0945517500077957</v>
      </c>
      <c r="L16" s="13"/>
      <c r="M16" s="12"/>
      <c r="N16" s="13"/>
      <c r="O16" s="12"/>
      <c r="P16" s="13"/>
    </row>
    <row r="17" spans="1:16" x14ac:dyDescent="0.25">
      <c r="A17" s="12"/>
      <c r="B17" s="14"/>
      <c r="C17" s="14"/>
      <c r="D17" s="12" t="s">
        <v>38</v>
      </c>
      <c r="E17" s="13">
        <v>1.6405816751084308</v>
      </c>
      <c r="F17" s="13"/>
      <c r="G17" s="12"/>
      <c r="H17" s="14"/>
      <c r="I17" s="14"/>
      <c r="J17" s="12" t="s">
        <v>81</v>
      </c>
      <c r="K17" s="13">
        <v>-1.0945517500077957</v>
      </c>
      <c r="L17" s="13"/>
      <c r="M17" s="12"/>
      <c r="N17" s="14"/>
      <c r="O17" s="12"/>
      <c r="P17" s="14"/>
    </row>
    <row r="18" spans="1:16" x14ac:dyDescent="0.25">
      <c r="A18" s="12"/>
      <c r="B18" s="14"/>
      <c r="C18" s="14"/>
      <c r="D18" s="12" t="s">
        <v>21</v>
      </c>
      <c r="E18" s="13">
        <v>-0.82540735146654476</v>
      </c>
      <c r="F18" s="13"/>
      <c r="G18" s="12"/>
      <c r="H18" s="14"/>
      <c r="I18" s="14"/>
      <c r="J18" s="12"/>
      <c r="K18" s="14"/>
      <c r="L18" s="14"/>
      <c r="M18" s="12"/>
      <c r="N18" s="14"/>
      <c r="O18" s="12"/>
      <c r="P18" s="14"/>
    </row>
  </sheetData>
  <sheetProtection password="DA71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 calculation</vt:lpstr>
      <vt:lpstr>Multiple sites</vt:lpstr>
      <vt:lpstr>Coefficient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Marc-Home</dc:creator>
  <cp:lastModifiedBy>Marc-Home</cp:lastModifiedBy>
  <dcterms:created xsi:type="dcterms:W3CDTF">2015-08-17T13:24:54Z</dcterms:created>
  <dcterms:modified xsi:type="dcterms:W3CDTF">2015-12-01T12:51:06Z</dcterms:modified>
</cp:coreProperties>
</file>